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smi.01\Documents\STAVBY, AKCE\Rekonstrukce - Veverkova, mezi Dobrovského a Kolínskou, kolem kostela\Příloha č. 1 - 4.část - SOUPIS PRACÍ K OCENĚNÍ\"/>
    </mc:Choice>
  </mc:AlternateContent>
  <xr:revisionPtr revIDLastSave="0" documentId="13_ncr:1_{F686DA50-9EE7-460F-8C63-E6F4C6A457B3}" xr6:coauthVersionLast="47" xr6:coauthVersionMax="47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Rekapitulace stavby" sheetId="1" r:id="rId1"/>
    <sheet name="SO 001 - VEDLEJŠÍ A OSTAT..." sheetId="2" r:id="rId2"/>
    <sheet name="SO 101 - KOMUNIKACE A CHO..." sheetId="3" r:id="rId3"/>
    <sheet name="SO 401 - VEŘEJNÉ OSVĚTLENÍ" sheetId="4" r:id="rId4"/>
  </sheets>
  <definedNames>
    <definedName name="_xlnm._FilterDatabase" localSheetId="1" hidden="1">'SO 001 - VEDLEJŠÍ A OSTAT...'!$C$119:$K$143</definedName>
    <definedName name="_xlnm._FilterDatabase" localSheetId="2" hidden="1">'SO 101 - KOMUNIKACE A CHO...'!$C$124:$K$640</definedName>
    <definedName name="_xlnm._FilterDatabase" localSheetId="3" hidden="1">'SO 401 - VEŘEJNÉ OSVĚTLENÍ'!$C$119:$K$290</definedName>
    <definedName name="_xlnm.Print_Titles" localSheetId="0">'Rekapitulace stavby'!$92:$92</definedName>
    <definedName name="_xlnm.Print_Titles" localSheetId="1">'SO 001 - VEDLEJŠÍ A OSTAT...'!$119:$119</definedName>
    <definedName name="_xlnm.Print_Titles" localSheetId="2">'SO 101 - KOMUNIKACE A CHO...'!$124:$124</definedName>
    <definedName name="_xlnm.Print_Titles" localSheetId="3">'SO 401 - VEŘEJNÉ OSVĚTLENÍ'!$119:$119</definedName>
    <definedName name="_xlnm.Print_Area" localSheetId="0">'Rekapitulace stavby'!$D$4:$AO$76,'Rekapitulace stavby'!$C$82:$AQ$98</definedName>
    <definedName name="_xlnm.Print_Area" localSheetId="1">'SO 001 - VEDLEJŠÍ A OSTAT...'!$C$4:$J$76,'SO 001 - VEDLEJŠÍ A OSTAT...'!$C$82:$J$101,'SO 001 - VEDLEJŠÍ A OSTAT...'!$C$107:$K$143</definedName>
    <definedName name="_xlnm.Print_Area" localSheetId="2">'SO 101 - KOMUNIKACE A CHO...'!$C$4:$J$76,'SO 101 - KOMUNIKACE A CHO...'!$C$82:$J$106,'SO 101 - KOMUNIKACE A CHO...'!$C$112:$K$640</definedName>
    <definedName name="_xlnm.Print_Area" localSheetId="3">'SO 401 - VEŘEJNÉ OSVĚTLENÍ'!$C$4:$J$76,'SO 401 - VEŘEJNÉ OSVĚTLENÍ'!$C$82:$J$101,'SO 401 - VEŘEJNÉ OSVĚTLENÍ'!$C$107:$K$290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/>
  <c r="J17" i="4"/>
  <c r="J12" i="4"/>
  <c r="J114" i="4"/>
  <c r="E7" i="4"/>
  <c r="E110" i="4"/>
  <c r="J37" i="3"/>
  <c r="J36" i="3"/>
  <c r="AY96" i="1"/>
  <c r="J35" i="3"/>
  <c r="AX96" i="1" s="1"/>
  <c r="BI639" i="3"/>
  <c r="BH639" i="3"/>
  <c r="BG639" i="3"/>
  <c r="BF639" i="3"/>
  <c r="T639" i="3"/>
  <c r="T638" i="3"/>
  <c r="R639" i="3"/>
  <c r="R638" i="3" s="1"/>
  <c r="P639" i="3"/>
  <c r="P638" i="3"/>
  <c r="BI635" i="3"/>
  <c r="BH635" i="3"/>
  <c r="BG635" i="3"/>
  <c r="BF635" i="3"/>
  <c r="T635" i="3"/>
  <c r="R635" i="3"/>
  <c r="P635" i="3"/>
  <c r="BI629" i="3"/>
  <c r="BH629" i="3"/>
  <c r="BG629" i="3"/>
  <c r="BF629" i="3"/>
  <c r="T629" i="3"/>
  <c r="R629" i="3"/>
  <c r="P629" i="3"/>
  <c r="BI627" i="3"/>
  <c r="BH627" i="3"/>
  <c r="BG627" i="3"/>
  <c r="BF627" i="3"/>
  <c r="T627" i="3"/>
  <c r="R627" i="3"/>
  <c r="P627" i="3"/>
  <c r="BI625" i="3"/>
  <c r="BH625" i="3"/>
  <c r="BG625" i="3"/>
  <c r="BF625" i="3"/>
  <c r="T625" i="3"/>
  <c r="R625" i="3"/>
  <c r="P625" i="3"/>
  <c r="BI619" i="3"/>
  <c r="BH619" i="3"/>
  <c r="BG619" i="3"/>
  <c r="BF619" i="3"/>
  <c r="T619" i="3"/>
  <c r="R619" i="3"/>
  <c r="P619" i="3"/>
  <c r="BI611" i="3"/>
  <c r="BH611" i="3"/>
  <c r="BG611" i="3"/>
  <c r="BF611" i="3"/>
  <c r="T611" i="3"/>
  <c r="R611" i="3"/>
  <c r="P611" i="3"/>
  <c r="BI600" i="3"/>
  <c r="BH600" i="3"/>
  <c r="BG600" i="3"/>
  <c r="BF600" i="3"/>
  <c r="T600" i="3"/>
  <c r="R600" i="3"/>
  <c r="P600" i="3"/>
  <c r="BI594" i="3"/>
  <c r="BH594" i="3"/>
  <c r="BG594" i="3"/>
  <c r="BF594" i="3"/>
  <c r="T594" i="3"/>
  <c r="R594" i="3"/>
  <c r="P594" i="3"/>
  <c r="BI590" i="3"/>
  <c r="BH590" i="3"/>
  <c r="BG590" i="3"/>
  <c r="BF590" i="3"/>
  <c r="T590" i="3"/>
  <c r="R590" i="3"/>
  <c r="P590" i="3"/>
  <c r="BI583" i="3"/>
  <c r="BH583" i="3"/>
  <c r="BG583" i="3"/>
  <c r="BF583" i="3"/>
  <c r="T583" i="3"/>
  <c r="R583" i="3"/>
  <c r="P583" i="3"/>
  <c r="BI579" i="3"/>
  <c r="BH579" i="3"/>
  <c r="BG579" i="3"/>
  <c r="BF579" i="3"/>
  <c r="T579" i="3"/>
  <c r="R579" i="3"/>
  <c r="P579" i="3"/>
  <c r="BI573" i="3"/>
  <c r="BH573" i="3"/>
  <c r="BG573" i="3"/>
  <c r="BF573" i="3"/>
  <c r="T573" i="3"/>
  <c r="R573" i="3"/>
  <c r="P573" i="3"/>
  <c r="BI570" i="3"/>
  <c r="BH570" i="3"/>
  <c r="BG570" i="3"/>
  <c r="BF570" i="3"/>
  <c r="T570" i="3"/>
  <c r="R570" i="3"/>
  <c r="P570" i="3"/>
  <c r="BI567" i="3"/>
  <c r="BH567" i="3"/>
  <c r="BG567" i="3"/>
  <c r="BF567" i="3"/>
  <c r="T567" i="3"/>
  <c r="R567" i="3"/>
  <c r="P567" i="3"/>
  <c r="BI564" i="3"/>
  <c r="BH564" i="3"/>
  <c r="BG564" i="3"/>
  <c r="BF564" i="3"/>
  <c r="T564" i="3"/>
  <c r="R564" i="3"/>
  <c r="P564" i="3"/>
  <c r="BI562" i="3"/>
  <c r="BH562" i="3"/>
  <c r="BG562" i="3"/>
  <c r="BF562" i="3"/>
  <c r="T562" i="3"/>
  <c r="R562" i="3"/>
  <c r="P562" i="3"/>
  <c r="BI560" i="3"/>
  <c r="BH560" i="3"/>
  <c r="BG560" i="3"/>
  <c r="BF560" i="3"/>
  <c r="T560" i="3"/>
  <c r="R560" i="3"/>
  <c r="P560" i="3"/>
  <c r="BI558" i="3"/>
  <c r="BH558" i="3"/>
  <c r="BG558" i="3"/>
  <c r="BF558" i="3"/>
  <c r="T558" i="3"/>
  <c r="R558" i="3"/>
  <c r="P558" i="3"/>
  <c r="BI552" i="3"/>
  <c r="BH552" i="3"/>
  <c r="BG552" i="3"/>
  <c r="BF552" i="3"/>
  <c r="T552" i="3"/>
  <c r="R552" i="3"/>
  <c r="P552" i="3"/>
  <c r="BI545" i="3"/>
  <c r="BH545" i="3"/>
  <c r="BG545" i="3"/>
  <c r="BF545" i="3"/>
  <c r="T545" i="3"/>
  <c r="R545" i="3"/>
  <c r="P545" i="3"/>
  <c r="BI542" i="3"/>
  <c r="BH542" i="3"/>
  <c r="BG542" i="3"/>
  <c r="BF542" i="3"/>
  <c r="T542" i="3"/>
  <c r="R542" i="3"/>
  <c r="P542" i="3"/>
  <c r="BI539" i="3"/>
  <c r="BH539" i="3"/>
  <c r="BG539" i="3"/>
  <c r="BF539" i="3"/>
  <c r="T539" i="3"/>
  <c r="R539" i="3"/>
  <c r="P539" i="3"/>
  <c r="BI528" i="3"/>
  <c r="BH528" i="3"/>
  <c r="BG528" i="3"/>
  <c r="BF528" i="3"/>
  <c r="T528" i="3"/>
  <c r="R528" i="3"/>
  <c r="P528" i="3"/>
  <c r="BI523" i="3"/>
  <c r="BH523" i="3"/>
  <c r="BG523" i="3"/>
  <c r="BF523" i="3"/>
  <c r="T523" i="3"/>
  <c r="R523" i="3"/>
  <c r="P523" i="3"/>
  <c r="BI513" i="3"/>
  <c r="BH513" i="3"/>
  <c r="BG513" i="3"/>
  <c r="BF513" i="3"/>
  <c r="T513" i="3"/>
  <c r="R513" i="3"/>
  <c r="P513" i="3"/>
  <c r="BI505" i="3"/>
  <c r="BH505" i="3"/>
  <c r="BG505" i="3"/>
  <c r="BF505" i="3"/>
  <c r="T505" i="3"/>
  <c r="R505" i="3"/>
  <c r="P505" i="3"/>
  <c r="BI496" i="3"/>
  <c r="BH496" i="3"/>
  <c r="BG496" i="3"/>
  <c r="BF496" i="3"/>
  <c r="T496" i="3"/>
  <c r="R496" i="3"/>
  <c r="P496" i="3"/>
  <c r="BI493" i="3"/>
  <c r="BH493" i="3"/>
  <c r="BG493" i="3"/>
  <c r="BF493" i="3"/>
  <c r="T493" i="3"/>
  <c r="R493" i="3"/>
  <c r="P493" i="3"/>
  <c r="BI485" i="3"/>
  <c r="BH485" i="3"/>
  <c r="BG485" i="3"/>
  <c r="BF485" i="3"/>
  <c r="T485" i="3"/>
  <c r="R485" i="3"/>
  <c r="P485" i="3"/>
  <c r="BI482" i="3"/>
  <c r="BH482" i="3"/>
  <c r="BG482" i="3"/>
  <c r="BF482" i="3"/>
  <c r="T482" i="3"/>
  <c r="R482" i="3"/>
  <c r="P482" i="3"/>
  <c r="BI480" i="3"/>
  <c r="BH480" i="3"/>
  <c r="BG480" i="3"/>
  <c r="BF480" i="3"/>
  <c r="T480" i="3"/>
  <c r="R480" i="3"/>
  <c r="P480" i="3"/>
  <c r="BI478" i="3"/>
  <c r="BH478" i="3"/>
  <c r="BG478" i="3"/>
  <c r="BF478" i="3"/>
  <c r="T478" i="3"/>
  <c r="R478" i="3"/>
  <c r="P478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2" i="3"/>
  <c r="BH472" i="3"/>
  <c r="BG472" i="3"/>
  <c r="BF472" i="3"/>
  <c r="T472" i="3"/>
  <c r="R472" i="3"/>
  <c r="P472" i="3"/>
  <c r="BI469" i="3"/>
  <c r="BH469" i="3"/>
  <c r="BG469" i="3"/>
  <c r="BF469" i="3"/>
  <c r="T469" i="3"/>
  <c r="R469" i="3"/>
  <c r="P469" i="3"/>
  <c r="BI466" i="3"/>
  <c r="BH466" i="3"/>
  <c r="BG466" i="3"/>
  <c r="BF466" i="3"/>
  <c r="T466" i="3"/>
  <c r="R466" i="3"/>
  <c r="P466" i="3"/>
  <c r="BI463" i="3"/>
  <c r="BH463" i="3"/>
  <c r="BG463" i="3"/>
  <c r="BF463" i="3"/>
  <c r="T463" i="3"/>
  <c r="R463" i="3"/>
  <c r="P463" i="3"/>
  <c r="BI459" i="3"/>
  <c r="BH459" i="3"/>
  <c r="BG459" i="3"/>
  <c r="BF459" i="3"/>
  <c r="T459" i="3"/>
  <c r="R459" i="3"/>
  <c r="P459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1" i="3"/>
  <c r="BH441" i="3"/>
  <c r="BG441" i="3"/>
  <c r="BF441" i="3"/>
  <c r="T441" i="3"/>
  <c r="R441" i="3"/>
  <c r="P441" i="3"/>
  <c r="BI438" i="3"/>
  <c r="BH438" i="3"/>
  <c r="BG438" i="3"/>
  <c r="BF438" i="3"/>
  <c r="T438" i="3"/>
  <c r="R438" i="3"/>
  <c r="P438" i="3"/>
  <c r="BI435" i="3"/>
  <c r="BH435" i="3"/>
  <c r="BG435" i="3"/>
  <c r="BF435" i="3"/>
  <c r="T435" i="3"/>
  <c r="R435" i="3"/>
  <c r="P435" i="3"/>
  <c r="BI430" i="3"/>
  <c r="BH430" i="3"/>
  <c r="BG430" i="3"/>
  <c r="BF430" i="3"/>
  <c r="T430" i="3"/>
  <c r="R430" i="3"/>
  <c r="P430" i="3"/>
  <c r="BI426" i="3"/>
  <c r="BH426" i="3"/>
  <c r="BG426" i="3"/>
  <c r="BF426" i="3"/>
  <c r="T426" i="3"/>
  <c r="R426" i="3"/>
  <c r="P426" i="3"/>
  <c r="BI423" i="3"/>
  <c r="BH423" i="3"/>
  <c r="BG423" i="3"/>
  <c r="BF423" i="3"/>
  <c r="T423" i="3"/>
  <c r="R423" i="3"/>
  <c r="P423" i="3"/>
  <c r="BI419" i="3"/>
  <c r="BH419" i="3"/>
  <c r="BG419" i="3"/>
  <c r="BF419" i="3"/>
  <c r="T419" i="3"/>
  <c r="R419" i="3"/>
  <c r="P419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2" i="3"/>
  <c r="BH382" i="3"/>
  <c r="BG382" i="3"/>
  <c r="BF382" i="3"/>
  <c r="T382" i="3"/>
  <c r="R382" i="3"/>
  <c r="P382" i="3"/>
  <c r="BI379" i="3"/>
  <c r="BH379" i="3"/>
  <c r="BG379" i="3"/>
  <c r="BF379" i="3"/>
  <c r="T379" i="3"/>
  <c r="R379" i="3"/>
  <c r="P379" i="3"/>
  <c r="BI377" i="3"/>
  <c r="BH377" i="3"/>
  <c r="BG377" i="3"/>
  <c r="BF377" i="3"/>
  <c r="T377" i="3"/>
  <c r="R377" i="3"/>
  <c r="P377" i="3"/>
  <c r="BI374" i="3"/>
  <c r="BH374" i="3"/>
  <c r="BG374" i="3"/>
  <c r="BF374" i="3"/>
  <c r="T374" i="3"/>
  <c r="R374" i="3"/>
  <c r="P374" i="3"/>
  <c r="BI368" i="3"/>
  <c r="BH368" i="3"/>
  <c r="BG368" i="3"/>
  <c r="BF368" i="3"/>
  <c r="T368" i="3"/>
  <c r="R368" i="3"/>
  <c r="P368" i="3"/>
  <c r="BI359" i="3"/>
  <c r="BH359" i="3"/>
  <c r="BG359" i="3"/>
  <c r="BF359" i="3"/>
  <c r="T359" i="3"/>
  <c r="R359" i="3"/>
  <c r="P359" i="3"/>
  <c r="BI354" i="3"/>
  <c r="BH354" i="3"/>
  <c r="BG354" i="3"/>
  <c r="BF354" i="3"/>
  <c r="T354" i="3"/>
  <c r="R354" i="3"/>
  <c r="P354" i="3"/>
  <c r="BI351" i="3"/>
  <c r="BH351" i="3"/>
  <c r="BG351" i="3"/>
  <c r="BF351" i="3"/>
  <c r="T351" i="3"/>
  <c r="R351" i="3"/>
  <c r="P351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1" i="3"/>
  <c r="BH341" i="3"/>
  <c r="BG341" i="3"/>
  <c r="BF341" i="3"/>
  <c r="T341" i="3"/>
  <c r="T340" i="3" s="1"/>
  <c r="R341" i="3"/>
  <c r="R340" i="3"/>
  <c r="P341" i="3"/>
  <c r="P340" i="3" s="1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09" i="3"/>
  <c r="BH309" i="3"/>
  <c r="BG309" i="3"/>
  <c r="BF309" i="3"/>
  <c r="T309" i="3"/>
  <c r="R309" i="3"/>
  <c r="P309" i="3"/>
  <c r="BI301" i="3"/>
  <c r="BH301" i="3"/>
  <c r="BG301" i="3"/>
  <c r="BF301" i="3"/>
  <c r="T301" i="3"/>
  <c r="R301" i="3"/>
  <c r="P301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198" i="3"/>
  <c r="BH198" i="3"/>
  <c r="BG198" i="3"/>
  <c r="BF198" i="3"/>
  <c r="T198" i="3"/>
  <c r="R198" i="3"/>
  <c r="P198" i="3"/>
  <c r="BI190" i="3"/>
  <c r="BH190" i="3"/>
  <c r="BG190" i="3"/>
  <c r="BF190" i="3"/>
  <c r="T190" i="3"/>
  <c r="R190" i="3"/>
  <c r="P190" i="3"/>
  <c r="BI182" i="3"/>
  <c r="BH182" i="3"/>
  <c r="BG182" i="3"/>
  <c r="BF182" i="3"/>
  <c r="T182" i="3"/>
  <c r="R182" i="3"/>
  <c r="P182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7" i="3"/>
  <c r="BH167" i="3"/>
  <c r="BG167" i="3"/>
  <c r="BF167" i="3"/>
  <c r="T167" i="3"/>
  <c r="R167" i="3"/>
  <c r="P167" i="3"/>
  <c r="BI159" i="3"/>
  <c r="BH159" i="3"/>
  <c r="BG159" i="3"/>
  <c r="BF159" i="3"/>
  <c r="T159" i="3"/>
  <c r="R159" i="3"/>
  <c r="P159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0" i="3"/>
  <c r="BH140" i="3"/>
  <c r="BG140" i="3"/>
  <c r="BF140" i="3"/>
  <c r="T140" i="3"/>
  <c r="R140" i="3"/>
  <c r="P140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119" i="3"/>
  <c r="E7" i="3"/>
  <c r="E115" i="3" s="1"/>
  <c r="J37" i="2"/>
  <c r="J36" i="2"/>
  <c r="AY95" i="1" s="1"/>
  <c r="J35" i="2"/>
  <c r="AX95" i="1"/>
  <c r="BI142" i="2"/>
  <c r="BH142" i="2"/>
  <c r="BG142" i="2"/>
  <c r="BF142" i="2"/>
  <c r="T142" i="2"/>
  <c r="T141" i="2" s="1"/>
  <c r="R142" i="2"/>
  <c r="R141" i="2"/>
  <c r="P142" i="2"/>
  <c r="P141" i="2" s="1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289" i="4"/>
  <c r="J289" i="4"/>
  <c r="BK287" i="4"/>
  <c r="J287" i="4"/>
  <c r="BK285" i="4"/>
  <c r="J285" i="4"/>
  <c r="BK283" i="4"/>
  <c r="BK281" i="4"/>
  <c r="J279" i="4"/>
  <c r="BK277" i="4"/>
  <c r="BK274" i="4"/>
  <c r="J274" i="4"/>
  <c r="BK272" i="4"/>
  <c r="J270" i="4"/>
  <c r="BK268" i="4"/>
  <c r="J260" i="4"/>
  <c r="J258" i="4"/>
  <c r="BK254" i="4"/>
  <c r="J252" i="4"/>
  <c r="BK250" i="4"/>
  <c r="J248" i="4"/>
  <c r="BK245" i="4"/>
  <c r="BK243" i="4"/>
  <c r="J241" i="4"/>
  <c r="J237" i="4"/>
  <c r="BK235" i="4"/>
  <c r="BK233" i="4"/>
  <c r="BK231" i="4"/>
  <c r="J229" i="4"/>
  <c r="BK227" i="4"/>
  <c r="J223" i="4"/>
  <c r="J219" i="4"/>
  <c r="BK215" i="4"/>
  <c r="BK213" i="4"/>
  <c r="BK211" i="4"/>
  <c r="BK209" i="4"/>
  <c r="BK207" i="4"/>
  <c r="J203" i="4"/>
  <c r="BK201" i="4"/>
  <c r="J197" i="4"/>
  <c r="BK195" i="4"/>
  <c r="J193" i="4"/>
  <c r="BK189" i="4"/>
  <c r="BK187" i="4"/>
  <c r="BK185" i="4"/>
  <c r="J181" i="4"/>
  <c r="J178" i="4"/>
  <c r="J176" i="4"/>
  <c r="J172" i="4"/>
  <c r="BK168" i="4"/>
  <c r="J164" i="4"/>
  <c r="BK162" i="4"/>
  <c r="BK160" i="4"/>
  <c r="J158" i="4"/>
  <c r="J156" i="4"/>
  <c r="J154" i="4"/>
  <c r="J148" i="4"/>
  <c r="BK144" i="4"/>
  <c r="BK142" i="4"/>
  <c r="J138" i="4"/>
  <c r="BK136" i="4"/>
  <c r="J132" i="4"/>
  <c r="J126" i="4"/>
  <c r="J124" i="4"/>
  <c r="J122" i="4"/>
  <c r="BK639" i="3"/>
  <c r="J639" i="3"/>
  <c r="BK635" i="3"/>
  <c r="J635" i="3"/>
  <c r="J629" i="3"/>
  <c r="BK627" i="3"/>
  <c r="J625" i="3"/>
  <c r="J619" i="3"/>
  <c r="BK611" i="3"/>
  <c r="BK594" i="3"/>
  <c r="J590" i="3"/>
  <c r="BK583" i="3"/>
  <c r="J579" i="3"/>
  <c r="BK573" i="3"/>
  <c r="J570" i="3"/>
  <c r="BK567" i="3"/>
  <c r="J564" i="3"/>
  <c r="J562" i="3"/>
  <c r="BK558" i="3"/>
  <c r="BK552" i="3"/>
  <c r="J542" i="3"/>
  <c r="J523" i="3"/>
  <c r="J505" i="3"/>
  <c r="BK496" i="3"/>
  <c r="BK493" i="3"/>
  <c r="J485" i="3"/>
  <c r="J482" i="3"/>
  <c r="J480" i="3"/>
  <c r="BK478" i="3"/>
  <c r="J476" i="3"/>
  <c r="J474" i="3"/>
  <c r="J466" i="3"/>
  <c r="BK463" i="3"/>
  <c r="BK459" i="3"/>
  <c r="BK456" i="3"/>
  <c r="J454" i="3"/>
  <c r="J452" i="3"/>
  <c r="BK450" i="3"/>
  <c r="J450" i="3"/>
  <c r="J448" i="3"/>
  <c r="BK446" i="3"/>
  <c r="BK444" i="3"/>
  <c r="J438" i="3"/>
  <c r="J435" i="3"/>
  <c r="BK430" i="3"/>
  <c r="BK426" i="3"/>
  <c r="BK423" i="3"/>
  <c r="BK419" i="3"/>
  <c r="J403" i="3"/>
  <c r="BK400" i="3"/>
  <c r="BK397" i="3"/>
  <c r="J387" i="3"/>
  <c r="J385" i="3"/>
  <c r="BK382" i="3"/>
  <c r="BK368" i="3"/>
  <c r="J359" i="3"/>
  <c r="BK351" i="3"/>
  <c r="BK348" i="3"/>
  <c r="BK341" i="3"/>
  <c r="BK337" i="3"/>
  <c r="BK335" i="3"/>
  <c r="BK332" i="3"/>
  <c r="BK324" i="3"/>
  <c r="BK319" i="3"/>
  <c r="BK301" i="3"/>
  <c r="BK288" i="3"/>
  <c r="J281" i="3"/>
  <c r="J271" i="3"/>
  <c r="BK268" i="3"/>
  <c r="BK266" i="3"/>
  <c r="J245" i="3"/>
  <c r="J283" i="4"/>
  <c r="J281" i="4"/>
  <c r="BK279" i="4"/>
  <c r="J277" i="4"/>
  <c r="J266" i="4"/>
  <c r="J264" i="4"/>
  <c r="J262" i="4"/>
  <c r="BK256" i="4"/>
  <c r="J254" i="4"/>
  <c r="BK252" i="4"/>
  <c r="J243" i="4"/>
  <c r="J239" i="4"/>
  <c r="J235" i="4"/>
  <c r="BK229" i="4"/>
  <c r="J225" i="4"/>
  <c r="J221" i="4"/>
  <c r="BK219" i="4"/>
  <c r="J217" i="4"/>
  <c r="J213" i="4"/>
  <c r="J211" i="4"/>
  <c r="J207" i="4"/>
  <c r="J205" i="4"/>
  <c r="BK199" i="4"/>
  <c r="BK197" i="4"/>
  <c r="J195" i="4"/>
  <c r="BK191" i="4"/>
  <c r="J189" i="4"/>
  <c r="J185" i="4"/>
  <c r="BK183" i="4"/>
  <c r="BK178" i="4"/>
  <c r="J174" i="4"/>
  <c r="BK170" i="4"/>
  <c r="BK166" i="4"/>
  <c r="BK164" i="4"/>
  <c r="J160" i="4"/>
  <c r="BK158" i="4"/>
  <c r="BK156" i="4"/>
  <c r="BK154" i="4"/>
  <c r="J152" i="4"/>
  <c r="J150" i="4"/>
  <c r="BK148" i="4"/>
  <c r="BK140" i="4"/>
  <c r="BK134" i="4"/>
  <c r="BK132" i="4"/>
  <c r="BK130" i="4"/>
  <c r="J128" i="4"/>
  <c r="J627" i="3"/>
  <c r="BK625" i="3"/>
  <c r="J600" i="3"/>
  <c r="J594" i="3"/>
  <c r="BK564" i="3"/>
  <c r="J560" i="3"/>
  <c r="J552" i="3"/>
  <c r="J545" i="3"/>
  <c r="BK539" i="3"/>
  <c r="J528" i="3"/>
  <c r="J513" i="3"/>
  <c r="J496" i="3"/>
  <c r="J493" i="3"/>
  <c r="BK476" i="3"/>
  <c r="BK472" i="3"/>
  <c r="BK469" i="3"/>
  <c r="J441" i="3"/>
  <c r="BK435" i="3"/>
  <c r="J426" i="3"/>
  <c r="BK403" i="3"/>
  <c r="BK385" i="3"/>
  <c r="BK379" i="3"/>
  <c r="BK377" i="3"/>
  <c r="J377" i="3"/>
  <c r="BK374" i="3"/>
  <c r="J374" i="3"/>
  <c r="BK359" i="3"/>
  <c r="BK354" i="3"/>
  <c r="J345" i="3"/>
  <c r="J341" i="3"/>
  <c r="J330" i="3"/>
  <c r="J327" i="3"/>
  <c r="BK321" i="3"/>
  <c r="J319" i="3"/>
  <c r="BK309" i="3"/>
  <c r="BK297" i="3"/>
  <c r="BK294" i="3"/>
  <c r="BK291" i="3"/>
  <c r="J288" i="3"/>
  <c r="J286" i="3"/>
  <c r="J284" i="3"/>
  <c r="BK281" i="3"/>
  <c r="BK271" i="3"/>
  <c r="J268" i="3"/>
  <c r="J266" i="3"/>
  <c r="J263" i="3"/>
  <c r="BK261" i="3"/>
  <c r="BK245" i="3"/>
  <c r="BK220" i="3"/>
  <c r="J220" i="3"/>
  <c r="BK217" i="3"/>
  <c r="BK210" i="3"/>
  <c r="BK207" i="3"/>
  <c r="J204" i="3"/>
  <c r="BK198" i="3"/>
  <c r="BK190" i="3"/>
  <c r="BK182" i="3"/>
  <c r="BK167" i="3"/>
  <c r="J159" i="3"/>
  <c r="BK152" i="3"/>
  <c r="BK147" i="3"/>
  <c r="J140" i="3"/>
  <c r="J132" i="3"/>
  <c r="BK128" i="3"/>
  <c r="J142" i="2"/>
  <c r="BK139" i="2"/>
  <c r="J136" i="2"/>
  <c r="BK134" i="2"/>
  <c r="BK130" i="2"/>
  <c r="BK125" i="2"/>
  <c r="BK123" i="2"/>
  <c r="AS94" i="1"/>
  <c r="J272" i="4"/>
  <c r="BK270" i="4"/>
  <c r="J268" i="4"/>
  <c r="BK266" i="4"/>
  <c r="BK264" i="4"/>
  <c r="BK262" i="4"/>
  <c r="BK260" i="4"/>
  <c r="BK258" i="4"/>
  <c r="J256" i="4"/>
  <c r="J250" i="4"/>
  <c r="BK248" i="4"/>
  <c r="J245" i="4"/>
  <c r="BK241" i="4"/>
  <c r="BK239" i="4"/>
  <c r="BK237" i="4"/>
  <c r="J233" i="4"/>
  <c r="J231" i="4"/>
  <c r="J227" i="4"/>
  <c r="BK225" i="4"/>
  <c r="BK223" i="4"/>
  <c r="BK221" i="4"/>
  <c r="BK217" i="4"/>
  <c r="J215" i="4"/>
  <c r="J209" i="4"/>
  <c r="BK205" i="4"/>
  <c r="BK203" i="4"/>
  <c r="J201" i="4"/>
  <c r="J199" i="4"/>
  <c r="BK193" i="4"/>
  <c r="J191" i="4"/>
  <c r="J187" i="4"/>
  <c r="J183" i="4"/>
  <c r="BK181" i="4"/>
  <c r="BK176" i="4"/>
  <c r="BK174" i="4"/>
  <c r="BK172" i="4"/>
  <c r="J170" i="4"/>
  <c r="J168" i="4"/>
  <c r="J166" i="4"/>
  <c r="J162" i="4"/>
  <c r="BK152" i="4"/>
  <c r="BK150" i="4"/>
  <c r="BK146" i="4"/>
  <c r="J146" i="4"/>
  <c r="J144" i="4"/>
  <c r="J142" i="4"/>
  <c r="J140" i="4"/>
  <c r="BK138" i="4"/>
  <c r="J136" i="4"/>
  <c r="J134" i="4"/>
  <c r="J130" i="4"/>
  <c r="BK128" i="4"/>
  <c r="BK126" i="4"/>
  <c r="BK124" i="4"/>
  <c r="BK122" i="4"/>
  <c r="BK629" i="3"/>
  <c r="BK619" i="3"/>
  <c r="J611" i="3"/>
  <c r="BK600" i="3"/>
  <c r="BK590" i="3"/>
  <c r="J583" i="3"/>
  <c r="BK579" i="3"/>
  <c r="J573" i="3"/>
  <c r="BK570" i="3"/>
  <c r="J567" i="3"/>
  <c r="BK562" i="3"/>
  <c r="BK560" i="3"/>
  <c r="J558" i="3"/>
  <c r="BK545" i="3"/>
  <c r="BK542" i="3"/>
  <c r="J539" i="3"/>
  <c r="BK528" i="3"/>
  <c r="BK523" i="3"/>
  <c r="BK513" i="3"/>
  <c r="BK505" i="3"/>
  <c r="BK485" i="3"/>
  <c r="BK482" i="3"/>
  <c r="BK480" i="3"/>
  <c r="J478" i="3"/>
  <c r="BK474" i="3"/>
  <c r="J472" i="3"/>
  <c r="J469" i="3"/>
  <c r="BK466" i="3"/>
  <c r="J463" i="3"/>
  <c r="J459" i="3"/>
  <c r="J456" i="3"/>
  <c r="BK454" i="3"/>
  <c r="BK452" i="3"/>
  <c r="BK448" i="3"/>
  <c r="J446" i="3"/>
  <c r="J444" i="3"/>
  <c r="BK441" i="3"/>
  <c r="BK438" i="3"/>
  <c r="J430" i="3"/>
  <c r="J423" i="3"/>
  <c r="J419" i="3"/>
  <c r="J400" i="3"/>
  <c r="J397" i="3"/>
  <c r="BK387" i="3"/>
  <c r="J382" i="3"/>
  <c r="J379" i="3"/>
  <c r="J354" i="3"/>
  <c r="J351" i="3"/>
  <c r="J348" i="3"/>
  <c r="BK345" i="3"/>
  <c r="J337" i="3"/>
  <c r="J335" i="3"/>
  <c r="J332" i="3"/>
  <c r="BK330" i="3"/>
  <c r="BK327" i="3"/>
  <c r="J324" i="3"/>
  <c r="J321" i="3"/>
  <c r="J309" i="3"/>
  <c r="J301" i="3"/>
  <c r="J297" i="3"/>
  <c r="J294" i="3"/>
  <c r="J291" i="3"/>
  <c r="BK286" i="3"/>
  <c r="BK284" i="3"/>
  <c r="BK263" i="3"/>
  <c r="J261" i="3"/>
  <c r="BK243" i="3"/>
  <c r="J243" i="3"/>
  <c r="J217" i="3"/>
  <c r="J210" i="3"/>
  <c r="J207" i="3"/>
  <c r="BK204" i="3"/>
  <c r="J198" i="3"/>
  <c r="J190" i="3"/>
  <c r="J182" i="3"/>
  <c r="BK176" i="3"/>
  <c r="BK173" i="3"/>
  <c r="J167" i="3"/>
  <c r="BK159" i="3"/>
  <c r="J152" i="3"/>
  <c r="J147" i="3"/>
  <c r="BK140" i="3"/>
  <c r="BK132" i="3"/>
  <c r="BK142" i="2"/>
  <c r="J139" i="2"/>
  <c r="J134" i="2"/>
  <c r="BK132" i="2"/>
  <c r="J130" i="2"/>
  <c r="J127" i="2"/>
  <c r="J125" i="2"/>
  <c r="J123" i="2"/>
  <c r="J128" i="3"/>
  <c r="BK136" i="2"/>
  <c r="J132" i="2"/>
  <c r="BK127" i="2"/>
  <c r="BK122" i="2" l="1"/>
  <c r="J122" i="2"/>
  <c r="J98" i="2"/>
  <c r="R122" i="2"/>
  <c r="R121" i="2" s="1"/>
  <c r="R120" i="2" s="1"/>
  <c r="R129" i="2"/>
  <c r="P122" i="2"/>
  <c r="BK129" i="2"/>
  <c r="J129" i="2"/>
  <c r="J99" i="2"/>
  <c r="T129" i="2"/>
  <c r="R127" i="3"/>
  <c r="P344" i="3"/>
  <c r="R344" i="3"/>
  <c r="T344" i="3"/>
  <c r="R353" i="3"/>
  <c r="BK429" i="3"/>
  <c r="J429" i="3"/>
  <c r="J102" i="3"/>
  <c r="R429" i="3"/>
  <c r="T429" i="3"/>
  <c r="P462" i="3"/>
  <c r="BK582" i="3"/>
  <c r="J582" i="3" s="1"/>
  <c r="J104" i="3" s="1"/>
  <c r="R582" i="3"/>
  <c r="T122" i="2"/>
  <c r="T121" i="2" s="1"/>
  <c r="T120" i="2" s="1"/>
  <c r="P129" i="2"/>
  <c r="T127" i="3"/>
  <c r="P353" i="3"/>
  <c r="P429" i="3"/>
  <c r="R462" i="3"/>
  <c r="T582" i="3"/>
  <c r="BK127" i="3"/>
  <c r="J127" i="3" s="1"/>
  <c r="J98" i="3" s="1"/>
  <c r="P127" i="3"/>
  <c r="BK344" i="3"/>
  <c r="J344" i="3" s="1"/>
  <c r="J100" i="3" s="1"/>
  <c r="BK353" i="3"/>
  <c r="J353" i="3" s="1"/>
  <c r="J101" i="3" s="1"/>
  <c r="T353" i="3"/>
  <c r="BK462" i="3"/>
  <c r="J462" i="3" s="1"/>
  <c r="J103" i="3" s="1"/>
  <c r="T462" i="3"/>
  <c r="P582" i="3"/>
  <c r="BK121" i="4"/>
  <c r="J121" i="4" s="1"/>
  <c r="J97" i="4" s="1"/>
  <c r="P121" i="4"/>
  <c r="R121" i="4"/>
  <c r="T121" i="4"/>
  <c r="BK180" i="4"/>
  <c r="J180" i="4"/>
  <c r="J98" i="4" s="1"/>
  <c r="P180" i="4"/>
  <c r="R180" i="4"/>
  <c r="T180" i="4"/>
  <c r="BK247" i="4"/>
  <c r="J247" i="4" s="1"/>
  <c r="J99" i="4" s="1"/>
  <c r="P247" i="4"/>
  <c r="R247" i="4"/>
  <c r="T247" i="4"/>
  <c r="BK276" i="4"/>
  <c r="J276" i="4"/>
  <c r="J100" i="4" s="1"/>
  <c r="P276" i="4"/>
  <c r="R276" i="4"/>
  <c r="T276" i="4"/>
  <c r="F92" i="2"/>
  <c r="J114" i="2"/>
  <c r="BE123" i="2"/>
  <c r="BE127" i="2"/>
  <c r="BE130" i="2"/>
  <c r="BE134" i="2"/>
  <c r="E85" i="3"/>
  <c r="F92" i="3"/>
  <c r="BE128" i="3"/>
  <c r="BE217" i="3"/>
  <c r="E110" i="2"/>
  <c r="BE139" i="2"/>
  <c r="BE142" i="2"/>
  <c r="BE140" i="3"/>
  <c r="BE152" i="3"/>
  <c r="BE176" i="3"/>
  <c r="BE190" i="3"/>
  <c r="BE204" i="3"/>
  <c r="BE210" i="3"/>
  <c r="BE220" i="3"/>
  <c r="BE261" i="3"/>
  <c r="BE266" i="3"/>
  <c r="BE297" i="3"/>
  <c r="BE324" i="3"/>
  <c r="BE332" i="3"/>
  <c r="BE368" i="3"/>
  <c r="BE385" i="3"/>
  <c r="BE387" i="3"/>
  <c r="BE426" i="3"/>
  <c r="BE435" i="3"/>
  <c r="BE438" i="3"/>
  <c r="BE446" i="3"/>
  <c r="BE448" i="3"/>
  <c r="BE452" i="3"/>
  <c r="BE454" i="3"/>
  <c r="BE463" i="3"/>
  <c r="BE469" i="3"/>
  <c r="BE496" i="3"/>
  <c r="BE513" i="3"/>
  <c r="BE523" i="3"/>
  <c r="BE542" i="3"/>
  <c r="BE552" i="3"/>
  <c r="BE558" i="3"/>
  <c r="BE560" i="3"/>
  <c r="BE562" i="3"/>
  <c r="BE564" i="3"/>
  <c r="BE567" i="3"/>
  <c r="BE579" i="3"/>
  <c r="BE594" i="3"/>
  <c r="BE611" i="3"/>
  <c r="BE619" i="3"/>
  <c r="BE627" i="3"/>
  <c r="BE629" i="3"/>
  <c r="J89" i="4"/>
  <c r="BE128" i="4"/>
  <c r="BE132" i="4"/>
  <c r="BE136" i="4"/>
  <c r="BE144" i="4"/>
  <c r="BE148" i="4"/>
  <c r="BE150" i="4"/>
  <c r="BE156" i="4"/>
  <c r="BE160" i="4"/>
  <c r="BE178" i="4"/>
  <c r="BE183" i="4"/>
  <c r="BE185" i="4"/>
  <c r="BE189" i="4"/>
  <c r="BE197" i="4"/>
  <c r="BE207" i="4"/>
  <c r="BE213" i="4"/>
  <c r="BE215" i="4"/>
  <c r="BE219" i="4"/>
  <c r="BE221" i="4"/>
  <c r="BE223" i="4"/>
  <c r="BE225" i="4"/>
  <c r="BE233" i="4"/>
  <c r="BE237" i="4"/>
  <c r="BE250" i="4"/>
  <c r="BE256" i="4"/>
  <c r="BE258" i="4"/>
  <c r="BE260" i="4"/>
  <c r="BE262" i="4"/>
  <c r="BE264" i="4"/>
  <c r="BE266" i="4"/>
  <c r="BE268" i="4"/>
  <c r="BE272" i="4"/>
  <c r="BE125" i="2"/>
  <c r="BE132" i="2"/>
  <c r="BE136" i="2"/>
  <c r="BK141" i="2"/>
  <c r="J141" i="2" s="1"/>
  <c r="J100" i="2" s="1"/>
  <c r="J89" i="3"/>
  <c r="BE132" i="3"/>
  <c r="BE147" i="3"/>
  <c r="BE159" i="3"/>
  <c r="BE167" i="3"/>
  <c r="BE173" i="3"/>
  <c r="BE182" i="3"/>
  <c r="BE198" i="3"/>
  <c r="BE207" i="3"/>
  <c r="BE243" i="3"/>
  <c r="BE245" i="3"/>
  <c r="BE271" i="3"/>
  <c r="BE286" i="3"/>
  <c r="BE288" i="3"/>
  <c r="BE301" i="3"/>
  <c r="BE330" i="3"/>
  <c r="BE341" i="3"/>
  <c r="BE345" i="3"/>
  <c r="BE359" i="3"/>
  <c r="BE374" i="3"/>
  <c r="BE377" i="3"/>
  <c r="BE379" i="3"/>
  <c r="BE382" i="3"/>
  <c r="BE400" i="3"/>
  <c r="BE423" i="3"/>
  <c r="BE430" i="3"/>
  <c r="BE444" i="3"/>
  <c r="BE474" i="3"/>
  <c r="BE476" i="3"/>
  <c r="BE478" i="3"/>
  <c r="BE482" i="3"/>
  <c r="BE485" i="3"/>
  <c r="BE528" i="3"/>
  <c r="BE583" i="3"/>
  <c r="BE590" i="3"/>
  <c r="BE600" i="3"/>
  <c r="BE625" i="3"/>
  <c r="F92" i="4"/>
  <c r="BE124" i="4"/>
  <c r="BE126" i="4"/>
  <c r="BE130" i="4"/>
  <c r="BE138" i="4"/>
  <c r="BE146" i="4"/>
  <c r="BE162" i="4"/>
  <c r="BE164" i="4"/>
  <c r="BE176" i="4"/>
  <c r="BE181" i="4"/>
  <c r="BE187" i="4"/>
  <c r="BE193" i="4"/>
  <c r="BE209" i="4"/>
  <c r="BE217" i="4"/>
  <c r="BE229" i="4"/>
  <c r="BE239" i="4"/>
  <c r="BE241" i="4"/>
  <c r="BE248" i="4"/>
  <c r="BE274" i="4"/>
  <c r="BE263" i="3"/>
  <c r="BE268" i="3"/>
  <c r="BE281" i="3"/>
  <c r="BE284" i="3"/>
  <c r="BE291" i="3"/>
  <c r="BE294" i="3"/>
  <c r="BE309" i="3"/>
  <c r="BE319" i="3"/>
  <c r="BE321" i="3"/>
  <c r="BE327" i="3"/>
  <c r="BE335" i="3"/>
  <c r="BE337" i="3"/>
  <c r="BE348" i="3"/>
  <c r="BE351" i="3"/>
  <c r="BE354" i="3"/>
  <c r="BE397" i="3"/>
  <c r="BE403" i="3"/>
  <c r="BE419" i="3"/>
  <c r="BE441" i="3"/>
  <c r="BE450" i="3"/>
  <c r="BE456" i="3"/>
  <c r="BE459" i="3"/>
  <c r="BE466" i="3"/>
  <c r="BE472" i="3"/>
  <c r="BE480" i="3"/>
  <c r="BE493" i="3"/>
  <c r="BE505" i="3"/>
  <c r="BE539" i="3"/>
  <c r="BE545" i="3"/>
  <c r="BE570" i="3"/>
  <c r="BE573" i="3"/>
  <c r="BE635" i="3"/>
  <c r="BE639" i="3"/>
  <c r="BK340" i="3"/>
  <c r="J340" i="3" s="1"/>
  <c r="J99" i="3" s="1"/>
  <c r="BK638" i="3"/>
  <c r="J638" i="3" s="1"/>
  <c r="J105" i="3" s="1"/>
  <c r="E85" i="4"/>
  <c r="BE122" i="4"/>
  <c r="BE134" i="4"/>
  <c r="BE140" i="4"/>
  <c r="BE142" i="4"/>
  <c r="BE152" i="4"/>
  <c r="BE154" i="4"/>
  <c r="BE158" i="4"/>
  <c r="BE166" i="4"/>
  <c r="BE168" i="4"/>
  <c r="BE170" i="4"/>
  <c r="BE172" i="4"/>
  <c r="BE174" i="4"/>
  <c r="BE191" i="4"/>
  <c r="BE195" i="4"/>
  <c r="BE199" i="4"/>
  <c r="BE201" i="4"/>
  <c r="BE203" i="4"/>
  <c r="BE205" i="4"/>
  <c r="BE211" i="4"/>
  <c r="BE227" i="4"/>
  <c r="BE231" i="4"/>
  <c r="BE235" i="4"/>
  <c r="BE243" i="4"/>
  <c r="BE245" i="4"/>
  <c r="BE252" i="4"/>
  <c r="BE254" i="4"/>
  <c r="BE270" i="4"/>
  <c r="BE277" i="4"/>
  <c r="BE279" i="4"/>
  <c r="BE281" i="4"/>
  <c r="BE283" i="4"/>
  <c r="BE285" i="4"/>
  <c r="BE287" i="4"/>
  <c r="BE289" i="4"/>
  <c r="F35" i="2"/>
  <c r="BB95" i="1"/>
  <c r="J34" i="2"/>
  <c r="AW95" i="1" s="1"/>
  <c r="F37" i="3"/>
  <c r="BD96" i="1" s="1"/>
  <c r="F35" i="3"/>
  <c r="BB96" i="1" s="1"/>
  <c r="F35" i="4"/>
  <c r="BB97" i="1"/>
  <c r="F37" i="2"/>
  <c r="BD95" i="1" s="1"/>
  <c r="J34" i="3"/>
  <c r="AW96" i="1" s="1"/>
  <c r="F36" i="3"/>
  <c r="BC96" i="1" s="1"/>
  <c r="J34" i="4"/>
  <c r="AW97" i="1"/>
  <c r="F34" i="2"/>
  <c r="BA95" i="1" s="1"/>
  <c r="F36" i="2"/>
  <c r="BC95" i="1"/>
  <c r="F34" i="3"/>
  <c r="BA96" i="1" s="1"/>
  <c r="F34" i="4"/>
  <c r="BA97" i="1"/>
  <c r="F37" i="4"/>
  <c r="BD97" i="1" s="1"/>
  <c r="F36" i="4"/>
  <c r="BC97" i="1"/>
  <c r="P120" i="4" l="1"/>
  <c r="AU97" i="1"/>
  <c r="P126" i="3"/>
  <c r="P125" i="3" s="1"/>
  <c r="AU96" i="1" s="1"/>
  <c r="R120" i="4"/>
  <c r="T126" i="3"/>
  <c r="T125" i="3" s="1"/>
  <c r="R126" i="3"/>
  <c r="R125" i="3" s="1"/>
  <c r="P121" i="2"/>
  <c r="P120" i="2"/>
  <c r="AU95" i="1" s="1"/>
  <c r="T120" i="4"/>
  <c r="BK121" i="2"/>
  <c r="J121" i="2"/>
  <c r="J97" i="2" s="1"/>
  <c r="BK126" i="3"/>
  <c r="J126" i="3" s="1"/>
  <c r="J97" i="3" s="1"/>
  <c r="BK120" i="4"/>
  <c r="J120" i="4"/>
  <c r="J96" i="4"/>
  <c r="BB94" i="1"/>
  <c r="AX94" i="1" s="1"/>
  <c r="BA94" i="1"/>
  <c r="AW94" i="1" s="1"/>
  <c r="AK30" i="1" s="1"/>
  <c r="F33" i="3"/>
  <c r="AZ96" i="1" s="1"/>
  <c r="J33" i="2"/>
  <c r="AV95" i="1"/>
  <c r="AT95" i="1" s="1"/>
  <c r="BD94" i="1"/>
  <c r="W33" i="1" s="1"/>
  <c r="BC94" i="1"/>
  <c r="W32" i="1" s="1"/>
  <c r="F33" i="2"/>
  <c r="AZ95" i="1"/>
  <c r="F33" i="4"/>
  <c r="AZ97" i="1" s="1"/>
  <c r="J33" i="4"/>
  <c r="AV97" i="1"/>
  <c r="AT97" i="1"/>
  <c r="J33" i="3"/>
  <c r="AV96" i="1" s="1"/>
  <c r="AT96" i="1" s="1"/>
  <c r="BK120" i="2" l="1"/>
  <c r="J120" i="2"/>
  <c r="J96" i="2"/>
  <c r="BK125" i="3"/>
  <c r="J125" i="3" s="1"/>
  <c r="J96" i="3" s="1"/>
  <c r="AZ94" i="1"/>
  <c r="AV94" i="1" s="1"/>
  <c r="AK29" i="1" s="1"/>
  <c r="AU94" i="1"/>
  <c r="W30" i="1"/>
  <c r="AY94" i="1"/>
  <c r="J30" i="4"/>
  <c r="AG97" i="1"/>
  <c r="AN97" i="1"/>
  <c r="W31" i="1"/>
  <c r="J39" i="4" l="1"/>
  <c r="AT94" i="1"/>
  <c r="W29" i="1"/>
  <c r="J30" i="2"/>
  <c r="AG95" i="1" s="1"/>
  <c r="AN95" i="1" s="1"/>
  <c r="J30" i="3"/>
  <c r="AG96" i="1" s="1"/>
  <c r="AN96" i="1" s="1"/>
  <c r="J39" i="2" l="1"/>
  <c r="J39" i="3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<sst xmlns="http://schemas.openxmlformats.org/spreadsheetml/2006/main" count="7056" uniqueCount="1104">
  <si>
    <t>Export Komplet</t>
  </si>
  <si>
    <t/>
  </si>
  <si>
    <t>2.0</t>
  </si>
  <si>
    <t>False</t>
  </si>
  <si>
    <t>{8604100a-6335-4748-8c26-3521a0475fcd}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</si>
  <si>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</si>
  <si>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</si>
  <si>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</si>
  <si>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</si>
  <si>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</si>
  <si>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</si>
  <si>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</si>
  <si>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</si>
  <si>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</si>
  <si>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19-92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</si>
  <si>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</si>
  <si>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</si>
  <si>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VEVERKOVY ULICE, PŘELOUČ</t>
  </si>
  <si>
    <t>KSO:</t>
  </si>
  <si>
    <t>CC-CZ:</t>
  </si>
  <si>
    <t>Místo:</t>
  </si>
  <si>
    <t>ul.Veverkova, Přelouč</t>
  </si>
  <si>
    <t>Datum:</t>
  </si>
  <si>
    <t>19. 12. 2019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</si>
  <si>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</si>
  <si>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</si>
  <si>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</si>
  <si>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</si>
  <si>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</si>
  <si>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</si>
  <si>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</si>
  <si>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</si>
  <si>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</si>
  <si>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</si>
  <si>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</si>
  <si>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</si>
  <si>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</si>
  <si>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</si>
  <si>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</si>
  <si>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</si>
  <si>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</si>
  <si>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</si>
  <si>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</si>
  <si>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</si>
  <si>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</si>
  <si>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</si>
  <si>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</si>
  <si>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</si>
  <si>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</si>
  <si>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</si>
  <si>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</si>
  <si>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</si>
  <si>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</si>
  <si>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</si>
  <si>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</si>
  <si>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</si>
  <si>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</si>
  <si>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</si>
  <si>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</si>
  <si>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</si>
  <si>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</si>
  <si>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</si>
  <si>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</si>
  <si>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</si>
  <si>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</si>
  <si>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</si>
  <si>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</si>
  <si>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</si>
  <si>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</si>
  <si>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</si>
  <si>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</si>
  <si>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</si>
  <si>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</si>
  <si>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</si>
  <si>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</si>
  <si>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</si>
  <si>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</si>
  <si>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</si>
  <si>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</si>
  <si>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</si>
  <si>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</si>
  <si>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</si>
  <si>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</t>
  </si>
  <si>
    <t>STA</t>
  </si>
  <si>
    <t>1</t>
  </si>
  <si>
    <t>{a233353f-57ef-4f79-8e5a-38c59ee58d89}</t>
  </si>
  <si>
    <t>822 27</t>
  </si>
  <si>
    <t>2</t>
  </si>
  <si>
    <t>SO 101</t>
  </si>
  <si>
    <t>KOMUNIKACE A CHODNÍKY</t>
  </si>
  <si>
    <t>{e5ad9077-62f1-421b-8032-58c4c014f54b}</t>
  </si>
  <si>
    <t>SO 401</t>
  </si>
  <si>
    <t>VEŘEJNÉ OSVĚTLENÍ</t>
  </si>
  <si>
    <t>{439ebc80-fb4f-4299-8e4d-531892ac2d5c}</t>
  </si>
  <si>
    <t>828 75</t>
  </si>
  <si>
    <t>KRYCÍ LIST SOUPISU PRACÍ</t>
  </si>
  <si>
    <t>Objekt:</t>
  </si>
  <si>
    <t>SO 001 -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</si>
  <si>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</si>
  <si>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</si>
  <si>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</si>
  <si>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</si>
  <si>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</si>
  <si>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</si>
  <si>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</si>
  <si>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</si>
  <si>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</si>
  <si>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</si>
  <si>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</si>
  <si>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</si>
  <si>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</si>
  <si>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</si>
  <si>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</si>
  <si>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</si>
  <si>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</si>
  <si>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</si>
  <si>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</si>
  <si>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</si>
  <si>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</si>
  <si>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</si>
  <si>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</si>
  <si>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</si>
  <si>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</si>
  <si>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</si>
  <si>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</si>
  <si>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</si>
  <si>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</si>
  <si>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</si>
  <si>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</si>
  <si>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</si>
  <si>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2019 01</t>
  </si>
  <si>
    <t>1024</t>
  </si>
  <si>
    <t>-578052846</t>
  </si>
  <si>
    <t>PP</t>
  </si>
  <si>
    <t>Geodetické práce při provádění stavby</t>
  </si>
  <si>
    <t>012303000</t>
  </si>
  <si>
    <t>Geodetické práce po výstavbě - zaměření skutečného provedení díla ke kolaudaci stavby</t>
  </si>
  <si>
    <t>-794499667</t>
  </si>
  <si>
    <t>Geodetické práce po výstavbě</t>
  </si>
  <si>
    <t>3</t>
  </si>
  <si>
    <t>013254000</t>
  </si>
  <si>
    <t>-1797673212</t>
  </si>
  <si>
    <t>Dokumentace skutečného provedení stavby</t>
  </si>
  <si>
    <t>VRN3</t>
  </si>
  <si>
    <t>Zařízení staveniště</t>
  </si>
  <si>
    <t>4</t>
  </si>
  <si>
    <t>030001000</t>
  </si>
  <si>
    <t>1453114641</t>
  </si>
  <si>
    <t>032903000</t>
  </si>
  <si>
    <t>Náklady na provoz a údržbu vybavení staveniště</t>
  </si>
  <si>
    <t>-365646049</t>
  </si>
  <si>
    <t>6</t>
  </si>
  <si>
    <t>034303000</t>
  </si>
  <si>
    <t>Dopravní značení na staveništi - dopravně inženýrské opatření v průběhu stavby dle TP 66 - osazení dočasného dopr. značení vč. opatření  pro zajištění dopravy - zřízení a odstranění, manipulace, pronájmu vč. projektu zajištění dopr. inž. rozhodnutí</t>
  </si>
  <si>
    <t>-591067798</t>
  </si>
  <si>
    <t>Dopravní značení na staveništi</t>
  </si>
  <si>
    <t>7</t>
  </si>
  <si>
    <t>034403001</t>
  </si>
  <si>
    <t>Pomocné práce zajištění nebo řízení regulaci a ochranu dopravy - úhrnná část musí obsahovat veškeré náklady na dočasné úpravy a regulaci dopravy (i pěší) na staveništi</t>
  </si>
  <si>
    <t>-223517658</t>
  </si>
  <si>
    <t>VV</t>
  </si>
  <si>
    <t>" přístupu k nemovitostem (např.lávky, nájezdy) a zajištění staveniště dle BOZP (ochranná oplocení, zajištění výkopů apod.) "1</t>
  </si>
  <si>
    <t>8</t>
  </si>
  <si>
    <t>039103000</t>
  </si>
  <si>
    <t>Rozebrání, bourání a odvoz zařízení staveniště</t>
  </si>
  <si>
    <t>-501825571</t>
  </si>
  <si>
    <t>VRN4</t>
  </si>
  <si>
    <t>Inženýrská činnost</t>
  </si>
  <si>
    <t>9</t>
  </si>
  <si>
    <t>043134000</t>
  </si>
  <si>
    <t>Zkoušky zatěžovací - provedení zkoušek dle KZP v souladu s TP, TKP a ČSN - (10 statických zatěžovacích zkoušek)</t>
  </si>
  <si>
    <t>kus</t>
  </si>
  <si>
    <t>1876130015</t>
  </si>
  <si>
    <t>Zkoušky zatěžovací</t>
  </si>
  <si>
    <t>SO 101 - KOMUNIKACE A CHODNÍKY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</si>
  <si>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</si>
  <si>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</si>
  <si>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</si>
  <si>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</si>
  <si>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</si>
  <si>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</si>
  <si>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</si>
  <si>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</si>
  <si>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</si>
  <si>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</si>
  <si>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</si>
  <si>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</si>
  <si>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111111311</t>
  </si>
  <si>
    <t>Odstranění ruderálního porostu do 100 m2 naložení a odvoz do 20 km v rovině nebo svahu do 1:5</t>
  </si>
  <si>
    <t>m2</t>
  </si>
  <si>
    <t>1903673808</t>
  </si>
  <si>
    <t>Odstranění ruderálního porostu z plochy do 100 m2 v rovině nebo na svahu do 1:5</t>
  </si>
  <si>
    <t>"PRO VÝPOČET BYLA POUŽITA SITUACE C.1.2"</t>
  </si>
  <si>
    <t>"odstranění křovin 2.úsek"7,6+19+6</t>
  </si>
  <si>
    <t>111301111</t>
  </si>
  <si>
    <t>Sejmutí drnu tl do 100 mm s přemístěním do 50 m nebo naložením na dopravní prostředek</t>
  </si>
  <si>
    <t>871510299</t>
  </si>
  <si>
    <t>Sejmutí drnu tl. do 100 mm, v jakékoliv ploše</t>
  </si>
  <si>
    <t>"v místě zeleně"</t>
  </si>
  <si>
    <t>"1.úsek vlevo"1,5*(20+10+10)</t>
  </si>
  <si>
    <t>"vpravo za obrubou"1*(31+59+18+15+11)</t>
  </si>
  <si>
    <t>"2.úsek vlevo"1,5*(12,2+14+2,2)</t>
  </si>
  <si>
    <t>"za obrubou"12,5+5+6,2+1,5+2,2+3,8+1,4</t>
  </si>
  <si>
    <t>Součet</t>
  </si>
  <si>
    <t>113106121</t>
  </si>
  <si>
    <t>Rozebrání dlažeb z betonových nebo kamenných dlaždic komunikací pro pěší ručně</t>
  </si>
  <si>
    <t>1081093484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</si>
  <si>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</si>
  <si>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"dlaždice 30/30"</t>
  </si>
  <si>
    <t>"1.úsek vlevo"23,3+2,9+107,5</t>
  </si>
  <si>
    <t>"vpravo"8,8+5,1+3*3</t>
  </si>
  <si>
    <t>"2.úsek"107,3</t>
  </si>
  <si>
    <t>113106123</t>
  </si>
  <si>
    <t>Rozebrání dlažeb ze zámkových dlaždic komunikací pro pěší ručně</t>
  </si>
  <si>
    <t>134769290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</si>
  <si>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</si>
  <si>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"1.úsek vlevo"4,8+2,2+14,5+1,6+24,5+10,5</t>
  </si>
  <si>
    <t>"2.úsek na KÚ vpravo"3,8</t>
  </si>
  <si>
    <t>113106161</t>
  </si>
  <si>
    <t>Rozebrání dlažeb vozovek z drobných kostek s ložem z kameniva ručně</t>
  </si>
  <si>
    <t>-1015356004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</si>
  <si>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</si>
  <si>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"1.úsek - vjezdy"13+15</t>
  </si>
  <si>
    <t>"dvoulinka u obruby"(65,5+89)*0,2</t>
  </si>
  <si>
    <t>"2.úsek - vjezd"10,6</t>
  </si>
  <si>
    <t>"dvoulinka"52,5*2*0,2</t>
  </si>
  <si>
    <t>113107222</t>
  </si>
  <si>
    <t>Odstranění podkladu z kameniva drceného tl 200 mm strojně pl přes 200 m2</t>
  </si>
  <si>
    <t>631000613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</si>
  <si>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</si>
  <si>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"chodníky z dlaždic"263,9</t>
  </si>
  <si>
    <t>"zámková dlažba před čp.774"10,50</t>
  </si>
  <si>
    <t>"drobné kostky"90,5</t>
  </si>
  <si>
    <t>"u obrub dle frézování"234,25</t>
  </si>
  <si>
    <t>"odbočka vpravo pro rekultivaci"13,8</t>
  </si>
  <si>
    <t>113154114</t>
  </si>
  <si>
    <t>Frézování živičného krytu tl 100 mm pruh š 0,5 m pl do 500 m2 bez překážek v trase</t>
  </si>
  <si>
    <t>565886002</t>
  </si>
  <si>
    <t>Frézování živičného podkladu nebo krytu  s naložením na dopravní prostředek plochy do 500 m2 bez překážek v trase pruhu šířky do 0,5 m, tloušťky vrstvy 100 mm</t>
  </si>
  <si>
    <t>"1.úsek vlevo"125*0,5</t>
  </si>
  <si>
    <t>"vpravo"(32,7+101)*0,5</t>
  </si>
  <si>
    <t>"vlevo+vpravo"2*52,5</t>
  </si>
  <si>
    <t>1958329177</t>
  </si>
  <si>
    <t>-1481367904</t>
  </si>
  <si>
    <t>10</t>
  </si>
  <si>
    <t>113201112</t>
  </si>
  <si>
    <t>Vytrhání obrub silničních ležatých</t>
  </si>
  <si>
    <t>m</t>
  </si>
  <si>
    <t>464679317</t>
  </si>
  <si>
    <t>Vytrhání obrub  s vybouráním lože, s přemístěním hmot na skládku na vzdálenost do 3 m nebo s naložením na dopravní prostředek silničních ležatých</t>
  </si>
  <si>
    <t>"1.úsek - vodící proužky"</t>
  </si>
  <si>
    <t>"vlevo"56</t>
  </si>
  <si>
    <t>"vpravo"10</t>
  </si>
  <si>
    <t>"obruby kamenné ležaté"</t>
  </si>
  <si>
    <t>"u vjezdu a zeleně"5,2+27,5</t>
  </si>
  <si>
    <t>11</t>
  </si>
  <si>
    <t>113202111</t>
  </si>
  <si>
    <t>Vytrhání obrub krajníků obrubníků stojatých</t>
  </si>
  <si>
    <t>-2144065805</t>
  </si>
  <si>
    <t>Vytrhání obrub  s vybouráním lože, s přemístěním hmot na skládku na vzdálenost do 3 m nebo s naložením na dopravní prostředek z krajníků nebo obrubníků stojatých</t>
  </si>
  <si>
    <t>"1.úsek"</t>
  </si>
  <si>
    <t>"vlevo"11,2+9,4+6,8+71</t>
  </si>
  <si>
    <t>"vpravo"33,5+99</t>
  </si>
  <si>
    <t>"2.úsek"</t>
  </si>
  <si>
    <t>"vlevo+vpravo"52,6*2+6</t>
  </si>
  <si>
    <t>12</t>
  </si>
  <si>
    <t>113204111</t>
  </si>
  <si>
    <t>Vytrhání obrub záhonových</t>
  </si>
  <si>
    <t>-1651692980</t>
  </si>
  <si>
    <t>Vytrhání obrub  s vybouráním lože, s přemístěním hmot na skládku na vzdálenost do 3 m nebo s naložením na dopravní prostředek záhonových</t>
  </si>
  <si>
    <t>"vlevo"4*1,5</t>
  </si>
  <si>
    <t>"2.úsek"15,5+7,8+14+21+6</t>
  </si>
  <si>
    <t>13</t>
  </si>
  <si>
    <t>M</t>
  </si>
  <si>
    <t>R1</t>
  </si>
  <si>
    <t>Sondy pro ověření polohy inž. sítí</t>
  </si>
  <si>
    <t>-928669319</t>
  </si>
  <si>
    <t>"odhad"15</t>
  </si>
  <si>
    <t>14</t>
  </si>
  <si>
    <t>119001421</t>
  </si>
  <si>
    <t>Dočasné zajištění kabelů a kabelových tratí ze 3 volně ložených kabelů</t>
  </si>
  <si>
    <t>1384189116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</si>
  <si>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</si>
  <si>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"odhad"50</t>
  </si>
  <si>
    <t>120001101</t>
  </si>
  <si>
    <t>Příplatek za ztížení odkopávky nebo prokkopávky v blízkosti inženýrských sítí</t>
  </si>
  <si>
    <t>m3</t>
  </si>
  <si>
    <t>-1856926921</t>
  </si>
  <si>
    <t>Příplatek k cenám vykopávek za ztížení vykopávky  v blízkosti inženýrských sítí nebo výbušnin v horninách jakékoliv třídy</t>
  </si>
  <si>
    <t>"upřesní se dle potřeby v průběhu stavby"</t>
  </si>
  <si>
    <t>"tel.kabel"(65+120+58)*0,3*0,3</t>
  </si>
  <si>
    <t>"plyn"(54+5*1,85+3*10)*0,3*0,3</t>
  </si>
  <si>
    <t>"el.kabel"66*0,3*0,3</t>
  </si>
  <si>
    <t>16</t>
  </si>
  <si>
    <t>120901121</t>
  </si>
  <si>
    <t>Bourání zdiva z betonu prostého neprokládaného v odkopávkách nebo prokopávkách ručně</t>
  </si>
  <si>
    <t>-942617050</t>
  </si>
  <si>
    <t>Bourání konstrukcí v odkopávkách a prokopávkách s přemístěním suti na hromady na vzdálenost do 20 m nebo s naložením na dopravní prostředek ručně z betonu prostého neprokládaného</t>
  </si>
  <si>
    <t>"výměna ul.vpustí ve 2.úseku - bude posouzeno během stavby"2*1,5</t>
  </si>
  <si>
    <t>17</t>
  </si>
  <si>
    <t>122202201</t>
  </si>
  <si>
    <t>Odkopávky a prokopávky nezapažené pro silnice objemu do 100 m3 v hornině tř. 3</t>
  </si>
  <si>
    <t>1526779915</t>
  </si>
  <si>
    <t>Odkopávky a prokopávky nezapažené pro silnice  s přemístěním výkopku v příčných profilech na vzdálenost do 15 m nebo s naložením na dopravní prostředek v hornině tř. 3 do 100 m3</t>
  </si>
  <si>
    <t>"sanace aktivní zóny"</t>
  </si>
  <si>
    <t>"chodníky"</t>
  </si>
  <si>
    <t>"vlevo"(3,4+50+5,4+47)*0,15</t>
  </si>
  <si>
    <t>"vpravo"(7+4,4)*0,15</t>
  </si>
  <si>
    <t>"vlevo"(21,2+28+37,5+1,7)*0,15</t>
  </si>
  <si>
    <t>"vpravo"(3,2+3,6)*0,15</t>
  </si>
  <si>
    <t>"varovné pásy"(1,5+2)*0,15</t>
  </si>
  <si>
    <t>Mezisoučet</t>
  </si>
  <si>
    <t>"vjezdy"</t>
  </si>
  <si>
    <t>"vlevo"(8,8+5,4+1,5+5,4+1,5)*0,15</t>
  </si>
  <si>
    <t>"vpravo"15*0,15</t>
  </si>
  <si>
    <t>"vlevo"(5,2+3+5,4+3,2+5,8+4,2)*0,15</t>
  </si>
  <si>
    <t>"vpravo"(8,7+7,7+7,7+7,6)*0,15</t>
  </si>
  <si>
    <t>"varovné pásy"(1,5+1,2+1,2+1,2+1,3+1,4)*0,15</t>
  </si>
  <si>
    <t>"základ pro dopravní značky"4*0,8*0,3*0,3</t>
  </si>
  <si>
    <t>18</t>
  </si>
  <si>
    <t>122202209</t>
  </si>
  <si>
    <t>Příplatek k odkopávkám a prokopávkám pro silnice v hornině tř. 3 za lepivost</t>
  </si>
  <si>
    <t>543232503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</si>
  <si>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</si>
  <si>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19</t>
  </si>
  <si>
    <t>132101101</t>
  </si>
  <si>
    <t>Hloubení rýh šířky do 600 mm v hornině tř. 1 a 2 objemu do 100 m3</t>
  </si>
  <si>
    <t>1988195721</t>
  </si>
  <si>
    <t>Hloubení zapažených i nezapažených rýh šířky do 600 mm  s urovnáním dna do předepsaného profilu a spádu v horninách tř. 1 a 2 do 100 m3</t>
  </si>
  <si>
    <t>"vlevo"</t>
  </si>
  <si>
    <t>"obr.+V.P."0,6*0,3*(10,2+4,7+4,9+67,6)</t>
  </si>
  <si>
    <t>"V.P."0,45*0,3*26,5</t>
  </si>
  <si>
    <t>"záhon.obr.- dle osazení"0,3*0,3*66,2</t>
  </si>
  <si>
    <t>"vpravo - obr.+V.P."0,6*0,3*(34+99)</t>
  </si>
  <si>
    <t>"záh.obr."0,3*0,3*20</t>
  </si>
  <si>
    <t>"vlevo+vpravo - obr.+V.P"0,6*0,3*(52,6+52,6)</t>
  </si>
  <si>
    <t>"záhon.obr.-dle osazení "</t>
  </si>
  <si>
    <t>"vlevo"0,3*0,3*62,6</t>
  </si>
  <si>
    <t>"vpravo"0,3*0,3*47,6</t>
  </si>
  <si>
    <t>"zpomalovací prah"0,3*0,3*2*5,5</t>
  </si>
  <si>
    <t>20</t>
  </si>
  <si>
    <t>132201109</t>
  </si>
  <si>
    <t>Příplatek za lepivost k hloubení rýh š do 600 mm v hornině tř. 3</t>
  </si>
  <si>
    <t>727943755</t>
  </si>
  <si>
    <t>Hloubení zapažených i nezapažených rýh šířky do 600 mm  s urovnáním dna do předepsaného profilu a spádu v hornině tř. 3 Příplatek k cenám za lepivost horniny tř. 3</t>
  </si>
  <si>
    <t>132201201</t>
  </si>
  <si>
    <t>Hloubení rýh š do 2000 mm v hornině tř. 3 objemu do 100 m3</t>
  </si>
  <si>
    <t>1452900840</t>
  </si>
  <si>
    <t>Hloubení zapažených i nezapažených rýh šířky přes 600 do 2 000 mm  s urovnáním dna do předepsaného profilu a spádu v hornině tř. 3 do 100 m3</t>
  </si>
  <si>
    <t>"přípojky svodů"(3,5+7,1+6,7+2,6+6,6+6,1+9,2+6)*1*0,8</t>
  </si>
  <si>
    <t>22</t>
  </si>
  <si>
    <t>132201209</t>
  </si>
  <si>
    <t>Příplatek za lepivost k hloubení rýh š do 2000 mm v hornině tř. 3</t>
  </si>
  <si>
    <t>1080501587</t>
  </si>
  <si>
    <t>Hloubení zapažených i nezapažených rýh šířky přes 600 do 2 000 mm  s urovnáním dna do předepsaného profilu a spádu v hornině tř. 3 Příplatek k cenám za lepivost horniny tř. 3</t>
  </si>
  <si>
    <t>23</t>
  </si>
  <si>
    <t>161101101</t>
  </si>
  <si>
    <t>Svislé přemístění výkopku z horniny tř. 1 až 4 hl výkopu do 2,5 m</t>
  </si>
  <si>
    <t>1098431048</t>
  </si>
  <si>
    <t>Svislé přemístění výkopku  bez naložení do dopravní nádoby avšak s vyprázdněním dopravní nádoby na hromadu nebo do dopravního prostředku z horniny tř. 1 až 4, při hloubce výkopu přes 1 do 2,5 m</t>
  </si>
  <si>
    <t>"rýhy"80,85+38,24</t>
  </si>
  <si>
    <t>24</t>
  </si>
  <si>
    <t>162701105</t>
  </si>
  <si>
    <t>Vodorovné přemístění do 10000 m výkopku/sypaniny z horniny tř. 1 až 4</t>
  </si>
  <si>
    <t>465962557</t>
  </si>
  <si>
    <t>Vodorovné přemístění výkopku nebo sypaniny po suchu  na obvyklém dopravním prostředku, bez naložení výkopku, avšak se složením bez rozhrnutí z horniny tř. 1 až 4 na vzdálenost přes 9 000 do 10 000 m</t>
  </si>
  <si>
    <t>"odkopávky"48,26</t>
  </si>
  <si>
    <t>"je třeba"</t>
  </si>
  <si>
    <t>"dle zásypu"-19,12</t>
  </si>
  <si>
    <t>"na rekultivaci u odbočky vpravo na ZÚ"-14*0,3</t>
  </si>
  <si>
    <t>25</t>
  </si>
  <si>
    <t>162701109</t>
  </si>
  <si>
    <t>Příplatek k vodorovnému přemístění výkopku/sypaniny z horniny tř. 1 až 4 ZKD 1000 m přes 10000 m</t>
  </si>
  <si>
    <t>6966055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</si>
  <si>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</si>
  <si>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"uložení na skládku do 14km"144,03*4</t>
  </si>
  <si>
    <t>26</t>
  </si>
  <si>
    <t>167101102</t>
  </si>
  <si>
    <t>Nakládání výkopku z hornin tř. 1 až 4 přes 100 m3</t>
  </si>
  <si>
    <t>-1043053668</t>
  </si>
  <si>
    <t>Nakládání, skládání a překládání neulehlého výkopku nebo sypaniny  nakládání, množství přes 100 m3, z hornin tř. 1 až 4</t>
  </si>
  <si>
    <t>27</t>
  </si>
  <si>
    <t>171201201</t>
  </si>
  <si>
    <t>Uložení sypaniny na skládky</t>
  </si>
  <si>
    <t>-1608777703</t>
  </si>
  <si>
    <t>Uložení sypaniny  na skládky</t>
  </si>
  <si>
    <t>28</t>
  </si>
  <si>
    <t>171201211</t>
  </si>
  <si>
    <t>Poplatek za uložení stavebního odpadu - zeminy a kameniva na skládce</t>
  </si>
  <si>
    <t>t</t>
  </si>
  <si>
    <t>-240386177</t>
  </si>
  <si>
    <t>Poplatek za uložení stavebního odpadu na skládce (skládkovné) zeminy a kameniva zatříděného do Katalogu odpadů pod kódem 170 504</t>
  </si>
  <si>
    <t>144,03*1,9</t>
  </si>
  <si>
    <t>29</t>
  </si>
  <si>
    <t>174101101</t>
  </si>
  <si>
    <t>Zásyp jam, šachet rýh nebo kolem objektů sypaninou se zhutněním</t>
  </si>
  <si>
    <t>-1112297633</t>
  </si>
  <si>
    <t>Zásyp sypaninou z jakékoliv horniny  s uložením výkopku ve vrstvách se zhutněním jam, šachet, rýh nebo kolem objektů v těchto vykopávkách</t>
  </si>
  <si>
    <t>47,8*0,4*1</t>
  </si>
  <si>
    <t>30</t>
  </si>
  <si>
    <t>175151101</t>
  </si>
  <si>
    <t>Obsypání potrubí strojně sypaninou bez prohození, uloženou do 3 m</t>
  </si>
  <si>
    <t>1072703379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</si>
  <si>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</si>
  <si>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47,8*1*0,4</t>
  </si>
  <si>
    <t>31</t>
  </si>
  <si>
    <t>58331200</t>
  </si>
  <si>
    <t>štěrkopísek netříděný zásypový</t>
  </si>
  <si>
    <t>795934182</t>
  </si>
  <si>
    <t>19,12*1,9</t>
  </si>
  <si>
    <t>36,328*2 'Přepočtené koeficientem množství</t>
  </si>
  <si>
    <t>32</t>
  </si>
  <si>
    <t>181102302</t>
  </si>
  <si>
    <t>Úprava pláně v zářezech se zhutněním</t>
  </si>
  <si>
    <t>418356180</t>
  </si>
  <si>
    <t>Úprava pláně na stavbách dálnic strojně v zářezech mimo skalních se zhutněním</t>
  </si>
  <si>
    <t>"dle sanace"</t>
  </si>
  <si>
    <t>"chodníky"215,9</t>
  </si>
  <si>
    <t>"vjezdy"103,9</t>
  </si>
  <si>
    <t>"přípojky deš.svodů"47,8</t>
  </si>
  <si>
    <t>"rýhy pro obruby"0,6*(87,4+133+105,2)+0,45*26,5</t>
  </si>
  <si>
    <t>33</t>
  </si>
  <si>
    <t>181111111</t>
  </si>
  <si>
    <t>Plošná úprava terénu do 500 m2 zemina tř 1 až 4 nerovnosti do 100 mm v rovinně a svahu do 1:5</t>
  </si>
  <si>
    <t>209583449</t>
  </si>
  <si>
    <t>Plošná úprava terénu v zemině tř. 1 až 4 s urovnáním povrchu bez doplnění ornice souvislé plochy do 500 m2 při nerovnostech terénu přes 50 do 100 mm v rovině nebo na svahu do 1:5</t>
  </si>
  <si>
    <t>"cle zeleně"</t>
  </si>
  <si>
    <t>"vlevo"3+3,4+10,1+4+5,8+2,3+8,2+4,1+7,3</t>
  </si>
  <si>
    <t>"vpravo"30,4+30,7+8,6+7,7+5,5</t>
  </si>
  <si>
    <t>"vlevo"15,4+4,7+13,6+24,2+3,1+6,2</t>
  </si>
  <si>
    <t>"vpravo"12,5+4,9+6,2+1,5+2,2+3,8+1,4</t>
  </si>
  <si>
    <t>34</t>
  </si>
  <si>
    <t>181301102</t>
  </si>
  <si>
    <t>Rozprostření ornice tl vrstvy do 150 mm pl do 500 m2 v rovině nebo ve svahu do 1:5</t>
  </si>
  <si>
    <t>-822492815</t>
  </si>
  <si>
    <t>Rozprostření a urovnání ornice v rovině nebo ve svahu sklonu do 1:5 při souvislé ploše do 500 m2, tl. vrstvy přes 100 do 150 mm</t>
  </si>
  <si>
    <t>35</t>
  </si>
  <si>
    <t>10364101</t>
  </si>
  <si>
    <t>zemina pro terénní úpravy -  ornice</t>
  </si>
  <si>
    <t>-500602170</t>
  </si>
  <si>
    <t>230,8*0,15*1,9</t>
  </si>
  <si>
    <t>36</t>
  </si>
  <si>
    <t>181411121</t>
  </si>
  <si>
    <t>Založení lučního trávníku výsevem plochy do 1000 m2 v rovině a ve svahu do 1:5</t>
  </si>
  <si>
    <t>287003777</t>
  </si>
  <si>
    <t>Založení trávníku na půdě předem připravené plochy do 1000 m2 výsevem včetně utažení lučního v rovině nebo na svahu do 1:5</t>
  </si>
  <si>
    <t>"dle zeleně"230,8</t>
  </si>
  <si>
    <t>37</t>
  </si>
  <si>
    <t>00572420</t>
  </si>
  <si>
    <t>osivo směs travní parková okrasná</t>
  </si>
  <si>
    <t>kg</t>
  </si>
  <si>
    <t>-1698015430</t>
  </si>
  <si>
    <t>0,02308*300*1,03</t>
  </si>
  <si>
    <t>38</t>
  </si>
  <si>
    <t>185803111</t>
  </si>
  <si>
    <t>Ošetření trávníku shrabáním v rovině a svahu do 1:5</t>
  </si>
  <si>
    <t>-1287009069</t>
  </si>
  <si>
    <t>Ošetření trávníku  jednorázové v rovině nebo na svahu do 1:5</t>
  </si>
  <si>
    <t>39</t>
  </si>
  <si>
    <t>185804312</t>
  </si>
  <si>
    <t>Zalití rostlin vodou plocha přes 20 m2</t>
  </si>
  <si>
    <t>1751024035</t>
  </si>
  <si>
    <t>Zalití rostlin vodou plochy záhonů jednotlivě přes 20 m2</t>
  </si>
  <si>
    <t>230,8*0,05*2</t>
  </si>
  <si>
    <t>40</t>
  </si>
  <si>
    <t>185851121</t>
  </si>
  <si>
    <t>Dovoz vody pro zálivku rostlin za vzdálenost do 1000 m</t>
  </si>
  <si>
    <t>919622470</t>
  </si>
  <si>
    <t>Dovoz vody pro zálivku rostlin  na vzdálenost do 1000 m</t>
  </si>
  <si>
    <t>41</t>
  </si>
  <si>
    <t>185851129</t>
  </si>
  <si>
    <t>Příplatek k dovozu vody pro zálivku rostlin do 1000 m ZKD 1000 m</t>
  </si>
  <si>
    <t>-1829593697</t>
  </si>
  <si>
    <t>Dovoz vody pro zálivku rostlin  Příplatek k ceně za každých dalších i započatých 1000 m</t>
  </si>
  <si>
    <t>23,8*2</t>
  </si>
  <si>
    <t>Zakládání</t>
  </si>
  <si>
    <t>42</t>
  </si>
  <si>
    <t>275311126</t>
  </si>
  <si>
    <t>Základové patky a bloky z betonu prostého C 20/25</t>
  </si>
  <si>
    <t>-1833307630</t>
  </si>
  <si>
    <t>Základové konstrukce z betonu prostého patky a bloky ve výkopu nebo na hlavách pilot C 20/25</t>
  </si>
  <si>
    <t>4*0,3*0,3*0,8</t>
  </si>
  <si>
    <t>Vodorovné konstrukce</t>
  </si>
  <si>
    <t>43</t>
  </si>
  <si>
    <t>451573111</t>
  </si>
  <si>
    <t>Lože pod potrubí otevřený výkop ze štěrkopísku</t>
  </si>
  <si>
    <t>-195485397</t>
  </si>
  <si>
    <t>Lože pod potrubí, stoky a drobné objekty v otevřeném výkopu z písku a štěrkopísku do 63 mm</t>
  </si>
  <si>
    <t>"přípojky dešťových svodů"47,8*1*0,15</t>
  </si>
  <si>
    <t>44</t>
  </si>
  <si>
    <t>452311141</t>
  </si>
  <si>
    <t>Podkladní desky z betonu prostého tř. C 16/20 otevřený výkop</t>
  </si>
  <si>
    <t>1162016851</t>
  </si>
  <si>
    <t>Podkladní a zajišťovací konstrukce z betonu prostého v otevřeném výkopu desky pod potrubí, stoky a drobné objekty z betonu tř. C 16/20</t>
  </si>
  <si>
    <t>"2.úsek- nové vpusti"2*1,5*1,5*0,15</t>
  </si>
  <si>
    <t>45</t>
  </si>
  <si>
    <t>452386111</t>
  </si>
  <si>
    <t>Vyrovnávací prstence z betonu prostého tř. C 25/30 v do 100 mm</t>
  </si>
  <si>
    <t>-1471209457</t>
  </si>
  <si>
    <t>Podkladní a vyrovnávací konstrukce z betonu vyrovnávací prstence z prostého betonu tř. C 25/30 pod poklopy a mříže, výšky do 100 mm</t>
  </si>
  <si>
    <t>Komunikace pozemní</t>
  </si>
  <si>
    <t>46</t>
  </si>
  <si>
    <t>564751111</t>
  </si>
  <si>
    <t>Podklad z kameniva hrubého drceného vel. 0-63 mm tl 150 mm</t>
  </si>
  <si>
    <t>1763352876</t>
  </si>
  <si>
    <t>Podklad nebo kryt z kameniva hrubého drceného  vel. 0-63 mm s rozprostřením a zhutněním, po zhutnění tl. 150 mm</t>
  </si>
  <si>
    <t>"sanace chodníků"215,90</t>
  </si>
  <si>
    <t>"sanace vjezdů"103,9</t>
  </si>
  <si>
    <t>47</t>
  </si>
  <si>
    <t>564851111</t>
  </si>
  <si>
    <t>Podklad ze štěrkodrtě ŠD tl 150 mm</t>
  </si>
  <si>
    <t>-749723739</t>
  </si>
  <si>
    <t>Podklad ze štěrkodrti ŠD  s rozprostřením a zhutněním, po zhutnění tl. 150 mm</t>
  </si>
  <si>
    <t>"doplnění u obrub v případě potřeby"</t>
  </si>
  <si>
    <t>"1.úsek"0,4*(87,4+26,5)+0,95*113,9</t>
  </si>
  <si>
    <t>"2.úsek"0,4*105,2+0,95*105,2</t>
  </si>
  <si>
    <t>"vjezdy"103,9*2</t>
  </si>
  <si>
    <t>"zpomalovací prah"5*5,5*2</t>
  </si>
  <si>
    <t>48</t>
  </si>
  <si>
    <t>-111132296</t>
  </si>
  <si>
    <t>49</t>
  </si>
  <si>
    <t>573231108</t>
  </si>
  <si>
    <t>Postřik živičný spojovací ze silniční emulze v množství 0,50 kg/m2</t>
  </si>
  <si>
    <t>1658460556</t>
  </si>
  <si>
    <t>50</t>
  </si>
  <si>
    <t>577144121</t>
  </si>
  <si>
    <t>Asfaltový beton vrstva obrusná ACO 11 (ABS) tř. I tl 50 mm š přes 3 m z nemodifikovaného asfaltu</t>
  </si>
  <si>
    <t>399305947</t>
  </si>
  <si>
    <t>Asfaltový beton vrstva obrusná ACO 11 (ABS)  s rozprostřením a se zhutněním z nemodifikovaného asfaltu v pruhu šířky přes 3 m tř. I, po zhutnění tl. 50 mm</t>
  </si>
  <si>
    <t>51</t>
  </si>
  <si>
    <t>577145122</t>
  </si>
  <si>
    <t>Asfaltový beton vrstva ložní ACL 16 (ABH) tl 50 mm š přes 3 m z nemodifikovaného asfaltu</t>
  </si>
  <si>
    <t>-228289208</t>
  </si>
  <si>
    <t>Asfaltový beton vrstva ložní ACL 16 (ABH)  s rozprostřením a zhutněním z nemodifikovaného asfaltu v pruhu šířky přes 3 m, po zhutnění tl. 50 mm</t>
  </si>
  <si>
    <t>52</t>
  </si>
  <si>
    <t>584121109</t>
  </si>
  <si>
    <t>Osazení silničních dílců z ŽB do lože z kameniva těženého tl 40 mm plochy do 50 m2</t>
  </si>
  <si>
    <t>-557196984</t>
  </si>
  <si>
    <t>Osazení silničních dílců ze železového betonu  s podkladem z kameniva těženého do tl. 40 mm jakéhokoliv druhu a velikosti, na plochu jednotlivě přes 15 do 50 m2</t>
  </si>
  <si>
    <t>"dle potřeby stavby - odhad"20</t>
  </si>
  <si>
    <t>53</t>
  </si>
  <si>
    <t>59381136</t>
  </si>
  <si>
    <t>panel silniční 2,00x1,00x0,15m</t>
  </si>
  <si>
    <t>603484107</t>
  </si>
  <si>
    <t>54</t>
  </si>
  <si>
    <t>596211112</t>
  </si>
  <si>
    <t>Kladení zámkové dlažby komunikací pro pěší tl 60 mm skupiny A pl do 300 m2</t>
  </si>
  <si>
    <t>370004061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</si>
  <si>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</si>
  <si>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"vlevo"3,4+50+5,4+47</t>
  </si>
  <si>
    <t>"vpravo"7+4,4</t>
  </si>
  <si>
    <t>"vlevo"21,2+28+37,5+1,7</t>
  </si>
  <si>
    <t>"vpravo"3,2+3,6</t>
  </si>
  <si>
    <t>"varovné pásy"1,5+2</t>
  </si>
  <si>
    <t>55</t>
  </si>
  <si>
    <t>59245006</t>
  </si>
  <si>
    <t>dlažba skladebná betonová pro nevidomé 200x100x60mm barevná</t>
  </si>
  <si>
    <t>1614208815</t>
  </si>
  <si>
    <t>"varovné pásy"3,5*1,03</t>
  </si>
  <si>
    <t>56</t>
  </si>
  <si>
    <t>59245018</t>
  </si>
  <si>
    <t>dlažba skladebná betonová 200x100x60mm přírodní</t>
  </si>
  <si>
    <t>-1824647732</t>
  </si>
  <si>
    <t>"chodníky"(215,9-3,5)*1,03</t>
  </si>
  <si>
    <t>57</t>
  </si>
  <si>
    <t>596211212</t>
  </si>
  <si>
    <t>Kladení zámkové dlažby komunikací pro pěší tl 80 mm skupiny A pl do 300 m2</t>
  </si>
  <si>
    <t>1453491063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</si>
  <si>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</si>
  <si>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"na ZÚ vlevo - napojení na novou úpravu"</t>
  </si>
  <si>
    <t>2,2+14,4+24,5+2</t>
  </si>
  <si>
    <t>"vlevo"8,8+5,4++1,5++5,4+1,5</t>
  </si>
  <si>
    <t>"vpravo"15</t>
  </si>
  <si>
    <t>"vlevo"5,2+3+5,4+3,2+5,8+4,2</t>
  </si>
  <si>
    <t>"vpravo"8,7+7,7+7,7+7,6</t>
  </si>
  <si>
    <t>"varovné pásy"1,5+1,2+1,2+1,2+1,3+1,4</t>
  </si>
  <si>
    <t>"zpomalovací prah"5*5,5</t>
  </si>
  <si>
    <t>58</t>
  </si>
  <si>
    <t>59245213</t>
  </si>
  <si>
    <t>dlažba zámková profilová základní 196x161x80mm přírodní</t>
  </si>
  <si>
    <t>-111941116</t>
  </si>
  <si>
    <t>P</t>
  </si>
  <si>
    <t>Poznámka k položce:_x000D_
Spotřeba: 36 kus/m2</t>
  </si>
  <si>
    <t>"nahradí se cca 1/3 dlažby ze 43,1"14,37*1,03</t>
  </si>
  <si>
    <t>59</t>
  </si>
  <si>
    <t>59245006R</t>
  </si>
  <si>
    <t>-1947374262</t>
  </si>
  <si>
    <t>"dle sanace ve vjezdech"7,8*1,03</t>
  </si>
  <si>
    <t>60</t>
  </si>
  <si>
    <t>59245005</t>
  </si>
  <si>
    <t>dlažba skladebná betonová 200x100x80mm barevná</t>
  </si>
  <si>
    <t>-1970173197</t>
  </si>
  <si>
    <t>"vjezdy"(103,9-7,8)*1,03</t>
  </si>
  <si>
    <t>Trubní vedení</t>
  </si>
  <si>
    <t>61</t>
  </si>
  <si>
    <t>8712511011R</t>
  </si>
  <si>
    <t>Montáž chrániček inženýrských sítí D 110 x 4,2 mm</t>
  </si>
  <si>
    <t>-414119941</t>
  </si>
  <si>
    <t>"upřesní se během stavby - kabely ve vjezdech"4*4*4+3*3*3+4*1*3</t>
  </si>
  <si>
    <t>"rezerva"10</t>
  </si>
  <si>
    <t>62</t>
  </si>
  <si>
    <t>56245115</t>
  </si>
  <si>
    <t>žlab kabelový s víkem ze směsových plastů 130x130mm dl 1,2m</t>
  </si>
  <si>
    <t>-670956099</t>
  </si>
  <si>
    <t>113/1,2*1,03</t>
  </si>
  <si>
    <t>63</t>
  </si>
  <si>
    <t>871313121</t>
  </si>
  <si>
    <t>Montáž kanalizačního potrubí z PVC těsněné gumovým kroužkem otevřený výkop sklon do 20 % DN 160</t>
  </si>
  <si>
    <t>-1677377145</t>
  </si>
  <si>
    <t>Montáž kanalizačního potrubí z plastů z tvrdého PVC těsněných gumovým kroužkem v otevřeném výkopu ve sklonu do 20 % DN 160</t>
  </si>
  <si>
    <t>"nové přípojky gejgrů"47,8</t>
  </si>
  <si>
    <t>64</t>
  </si>
  <si>
    <t>28611131</t>
  </si>
  <si>
    <t>trubka kanalizační PVC DN 160x1000 mm SN4</t>
  </si>
  <si>
    <t>2106609740</t>
  </si>
  <si>
    <t>47,8*1,03</t>
  </si>
  <si>
    <t>65</t>
  </si>
  <si>
    <t>877265271R</t>
  </si>
  <si>
    <t>Montáž lapače střešních splavenin z tvrdého PVC DN 110</t>
  </si>
  <si>
    <t>1414224364</t>
  </si>
  <si>
    <t>Montáž  lapačů střešních splavenin z tvrdého PVC  DN 100</t>
  </si>
  <si>
    <t>66</t>
  </si>
  <si>
    <t>56231163</t>
  </si>
  <si>
    <t>lapač střešních splavenin se zápachovou klapkou a lapacím košem DN 125/110</t>
  </si>
  <si>
    <t>-169870924</t>
  </si>
  <si>
    <t>67</t>
  </si>
  <si>
    <t>895941111</t>
  </si>
  <si>
    <t>Zřízení vpusti kanalizační uliční z betonových dílců typ UV-50 normální</t>
  </si>
  <si>
    <t>-75779221</t>
  </si>
  <si>
    <t>Zřízení vpusti kanalizační  uliční z betonových dílců typ UV-50 normální</t>
  </si>
  <si>
    <t>68</t>
  </si>
  <si>
    <t>R2</t>
  </si>
  <si>
    <t>Kompletní sestava betonové vpusti s kalovým košem</t>
  </si>
  <si>
    <t>-1520501905</t>
  </si>
  <si>
    <t>69</t>
  </si>
  <si>
    <t>899204112</t>
  </si>
  <si>
    <t>Osazení mříží litinových včetně rámů a košů na bahno pro třídu zatížení D400, E600</t>
  </si>
  <si>
    <t>242611394</t>
  </si>
  <si>
    <t>70</t>
  </si>
  <si>
    <t>55242320</t>
  </si>
  <si>
    <t>mříž vtoková litinová plochá 500x500mm</t>
  </si>
  <si>
    <t>987947767</t>
  </si>
  <si>
    <t>71</t>
  </si>
  <si>
    <t>899331111</t>
  </si>
  <si>
    <t>Výšková úprava uličního vstupu nebo vpusti do 200 mm zvýšením poklopu</t>
  </si>
  <si>
    <t>1213619372</t>
  </si>
  <si>
    <t>Výšková úprava uličního vstupu nebo vpusti do 200 mm  zvýšením poklopu</t>
  </si>
  <si>
    <t>"rezerva 2 kusy"2+2</t>
  </si>
  <si>
    <t>72</t>
  </si>
  <si>
    <t>899431111</t>
  </si>
  <si>
    <t>Výšková úprava uličního vstupu nebo vpusti do 200 mm zvýšením krycího hrnce, šoupěte nebo hydrantu</t>
  </si>
  <si>
    <t>15316239</t>
  </si>
  <si>
    <t>Výšková úprava uličního vstupu nebo vpusti do 200 mm  zvýšením krycího hrnce, šoupěte nebo hydrantu bez úpravy armatur</t>
  </si>
  <si>
    <t>"odhad"20</t>
  </si>
  <si>
    <t>Ostatní konstrukce a práce, bourání</t>
  </si>
  <si>
    <t>73</t>
  </si>
  <si>
    <t>914111111</t>
  </si>
  <si>
    <t>Montáž svislé dopravní značky do velikosti 1 m2 objímkami na sloupek nebo konzolu</t>
  </si>
  <si>
    <t>-794138640</t>
  </si>
  <si>
    <t>Montáž svislé dopravní značky základní  velikosti do 1 m2 objímkami na sloupky nebo konzoly</t>
  </si>
  <si>
    <t>"značky svislé - B29, P6, E2b, IP 25a, IP 25b"5</t>
  </si>
  <si>
    <t>74</t>
  </si>
  <si>
    <t>40445538</t>
  </si>
  <si>
    <t>značka dopravní svislá retroreflexní fólie tř 1 FeZn-Al rám D 500mm</t>
  </si>
  <si>
    <t>-1857222524</t>
  </si>
  <si>
    <t>"B 29, P 6"2</t>
  </si>
  <si>
    <t>75</t>
  </si>
  <si>
    <t>40445532</t>
  </si>
  <si>
    <t>značka dopravní svislá retroreflexní fólie tř 1 FeZn-Al rám 300x200mm</t>
  </si>
  <si>
    <t>1524773779</t>
  </si>
  <si>
    <t>"značka E 2b"1</t>
  </si>
  <si>
    <t>76</t>
  </si>
  <si>
    <t>914511112</t>
  </si>
  <si>
    <t>Montáž sloupku dopravních značek délky do 3,5 m s betonovým základem a patkou</t>
  </si>
  <si>
    <t>-973486389</t>
  </si>
  <si>
    <t>Montáž sloupku dopravních značek  délky do 3,5 m do hliníkové patky</t>
  </si>
  <si>
    <t>77</t>
  </si>
  <si>
    <t>40445225</t>
  </si>
  <si>
    <t>sloupek pro dopravní značku Zn D 60mm v 3,5m</t>
  </si>
  <si>
    <t>352253424</t>
  </si>
  <si>
    <t>78</t>
  </si>
  <si>
    <t>40445256</t>
  </si>
  <si>
    <t>svorka upínací na sloupek dopravní značky D 60mm</t>
  </si>
  <si>
    <t>140679692</t>
  </si>
  <si>
    <t>79</t>
  </si>
  <si>
    <t>40445253</t>
  </si>
  <si>
    <t>víčko plastové na sloupek D 60mm</t>
  </si>
  <si>
    <t>-134060393</t>
  </si>
  <si>
    <t>80</t>
  </si>
  <si>
    <t>40445240</t>
  </si>
  <si>
    <t>patka pro sloupek Al D 60mm</t>
  </si>
  <si>
    <t>-1516363602</t>
  </si>
  <si>
    <t>81</t>
  </si>
  <si>
    <t>915131111</t>
  </si>
  <si>
    <t>Vodorovné dopravní značení přechody pro chodce, šipky, symboly základní bílá barva</t>
  </si>
  <si>
    <t>1976791808</t>
  </si>
  <si>
    <t>Vodorovné dopravní značení stříkané barvou  přechody pro chodce, šipky, symboly bílé základní</t>
  </si>
  <si>
    <t>"šipky na zpomalovacím prahu"6*0,4</t>
  </si>
  <si>
    <t>82</t>
  </si>
  <si>
    <t>915491211</t>
  </si>
  <si>
    <t>Osazení vodícího proužku z betonových desek do betonového lože tl do 100 mm š proužku 250 mm</t>
  </si>
  <si>
    <t>-1066426817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</si>
  <si>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</si>
  <si>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"vlevo"12,2+4,7+5+26,7+67,6</t>
  </si>
  <si>
    <t>"vpravo"13,1+15,8+99</t>
  </si>
  <si>
    <t>"vlevo+vpravo"2*52,6</t>
  </si>
  <si>
    <t>83</t>
  </si>
  <si>
    <t>59218002</t>
  </si>
  <si>
    <t>krajník betonový silniční 500x250x100mm</t>
  </si>
  <si>
    <t>742575774</t>
  </si>
  <si>
    <t>349,3*1,03</t>
  </si>
  <si>
    <t>84</t>
  </si>
  <si>
    <t>916131213</t>
  </si>
  <si>
    <t>Osazení silničního obrubníku betonového stojatého s boční opěrou do lože z betonu prostého</t>
  </si>
  <si>
    <t>1213027591</t>
  </si>
  <si>
    <t>Osazení silničního obrubníku betonového se zřízením lože, s vyplněním a zatřením spár cementovou maltou stojatého s boční opěrou z betonu prostého, do lože z betonu prostého</t>
  </si>
  <si>
    <t>"vlevo"22+6,8+71</t>
  </si>
  <si>
    <t>"vpravo"34+99</t>
  </si>
  <si>
    <t>"vlevo+vpravo"52,6+52,6</t>
  </si>
  <si>
    <t>"na KÚ"6</t>
  </si>
  <si>
    <t>85</t>
  </si>
  <si>
    <t>59217030</t>
  </si>
  <si>
    <t>obrubník betonový silniční přechodový 1000x150x150-250mm</t>
  </si>
  <si>
    <t>617091754</t>
  </si>
  <si>
    <t>"vlevo+vpravo"11+4</t>
  </si>
  <si>
    <t>"vlevo+vpravo"6+4</t>
  </si>
  <si>
    <t>25*1,03</t>
  </si>
  <si>
    <t>86</t>
  </si>
  <si>
    <t>59217029</t>
  </si>
  <si>
    <t>obrubník betonový silniční nájezdový 1000x150x150mm</t>
  </si>
  <si>
    <t>1059769285</t>
  </si>
  <si>
    <t>"vlevo"4+2,1+4+3+3</t>
  </si>
  <si>
    <t>"vpravo"5+4,2</t>
  </si>
  <si>
    <t>"vlevo"3+3+3,3</t>
  </si>
  <si>
    <t>"vpravo"3,15+12</t>
  </si>
  <si>
    <t>49,75*1,03</t>
  </si>
  <si>
    <t>87</t>
  </si>
  <si>
    <t>59217031</t>
  </si>
  <si>
    <t>obrubník betonový silniční 1000x150x250mm</t>
  </si>
  <si>
    <t>1867272453</t>
  </si>
  <si>
    <t>344-(25+49,75)</t>
  </si>
  <si>
    <t>269,25*1,03</t>
  </si>
  <si>
    <t>88</t>
  </si>
  <si>
    <t>916231213</t>
  </si>
  <si>
    <t>Osazení chodníkového obrubníku betonového stojatého s boční opěrou do lože z betonu prostého</t>
  </si>
  <si>
    <t>936107364</t>
  </si>
  <si>
    <t>Osazení chodníkového obrubníku betonového se zřízením lože, s vyplněním a zatřením spár cementovou maltou stojatého s boční opěrou z betonu prostého, do lože z betonu prostého</t>
  </si>
  <si>
    <t>"vlevo"1+0,5+1+14,4+6,8+9+5+12+7+9,5</t>
  </si>
  <si>
    <t>"vpravo"5+1+2*3,5+2*3,5</t>
  </si>
  <si>
    <t>"vlevo"14,6+6,5+13+20+5,5+3</t>
  </si>
  <si>
    <t>"vpravo"12*3+1,2+1,4+3*3</t>
  </si>
  <si>
    <t>"zpomalovací prah"5,5*4</t>
  </si>
  <si>
    <t>89</t>
  </si>
  <si>
    <t>59217008</t>
  </si>
  <si>
    <t>obrubník betonový parkový 1000x80x200mm</t>
  </si>
  <si>
    <t>-1391399264</t>
  </si>
  <si>
    <t>196,4*1,03</t>
  </si>
  <si>
    <t>90</t>
  </si>
  <si>
    <t>59217017</t>
  </si>
  <si>
    <t>obrubník betonový chodníkový 1000x100x250mm</t>
  </si>
  <si>
    <t>-66039213</t>
  </si>
  <si>
    <t>"zpomalovací prah"22*1,03</t>
  </si>
  <si>
    <t>91</t>
  </si>
  <si>
    <t>916991121</t>
  </si>
  <si>
    <t>Lože pod obrubníky, krajníky nebo obruby z dlažebních kostek z betonu prostého</t>
  </si>
  <si>
    <t>-1839574804</t>
  </si>
  <si>
    <t>Lože pod obrubníky, krajníky nebo obruby z dlažebních kostek  z betonu prostého tř. C 16/20</t>
  </si>
  <si>
    <t>"sil.obruba"0,35*0,05*(10+7+3,4+5+6)</t>
  </si>
  <si>
    <t>"sil.obr.+V.P."0,6*0,05*(22+5+5+67,6+13,1+15,8+99+2*52,5)</t>
  </si>
  <si>
    <t>"V.P."0,45*0,05*27</t>
  </si>
  <si>
    <t>"záh.obr."0,30*0,05*218,4</t>
  </si>
  <si>
    <t>92</t>
  </si>
  <si>
    <t>919112233</t>
  </si>
  <si>
    <t>Řezání spár pro vytvoření komůrky š 20 mm hl 40 mm pro těsnící zálivku v živičném krytu</t>
  </si>
  <si>
    <t>1242326742</t>
  </si>
  <si>
    <t>Řezání dilatačních spár v živičném krytu  vytvoření komůrky pro těsnící zálivku šířky 20 mm, hloubky 40 mm</t>
  </si>
  <si>
    <t>"na ZÚ"18+2*1,5</t>
  </si>
  <si>
    <t>"u odbočky k čp.1455-1457"5</t>
  </si>
  <si>
    <t>"napojení na vozovku u kžiž. s ulicí B.Němcové ve 2.úseku"6</t>
  </si>
  <si>
    <t>93</t>
  </si>
  <si>
    <t>919121233</t>
  </si>
  <si>
    <t>Těsnění spár zálivkou za studena pro komůrky š 20 mm hl 40 mm bez těsnicího profilu</t>
  </si>
  <si>
    <t>187832033</t>
  </si>
  <si>
    <t>Utěsnění dilatačních spár zálivkou za studena  v cementobetonovém nebo živičném krytu včetně adhezního nátěru bez těsnicího profilu pod zálivkou, pro komůrky šířky 20 mm, hloubky 40 mm</t>
  </si>
  <si>
    <t>94</t>
  </si>
  <si>
    <t>919735112</t>
  </si>
  <si>
    <t>Řezání stávajícího živičného krytu hl do 100 mm</t>
  </si>
  <si>
    <t>176791872</t>
  </si>
  <si>
    <t>Řezání stávajícího živičného krytu nebo podkladu  hloubky přes 50 do 100 mm</t>
  </si>
  <si>
    <t>95</t>
  </si>
  <si>
    <t>966006132</t>
  </si>
  <si>
    <t>Odstranění značek dopravních nebo orientačních se sloupky s betonovými patkami</t>
  </si>
  <si>
    <t>-696098170</t>
  </si>
  <si>
    <t>Odstranění dopravních nebo orientačních značek se sloupkem  s uložením hmot na vzdálenost do 20 m nebo s naložením na dopravní prostředek, se zásypem jam a jeho zhutněním s betonovou patkou</t>
  </si>
  <si>
    <t>96</t>
  </si>
  <si>
    <t>979054441</t>
  </si>
  <si>
    <t>Očištění vybouraných z desek nebo dlaždic s původním spárováním z kameniva těženého</t>
  </si>
  <si>
    <t>610447794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</si>
  <si>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</si>
  <si>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"dlaždice - dle rozebrání"263,9</t>
  </si>
  <si>
    <t>97</t>
  </si>
  <si>
    <t>979054451</t>
  </si>
  <si>
    <t>Očištění vybouraných zámkových dlaždic s původním spárováním z kameniva těženého</t>
  </si>
  <si>
    <t>-868712483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</si>
  <si>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</si>
  <si>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"dle odstranění"61,9</t>
  </si>
  <si>
    <t>98</t>
  </si>
  <si>
    <t>979071021</t>
  </si>
  <si>
    <t>Očištění dlažebních kostek drobných s původním spárováním kamenivem těženým při překopech ing sítí</t>
  </si>
  <si>
    <t>371991523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</si>
  <si>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</si>
  <si>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"dle odstranění"90,5</t>
  </si>
  <si>
    <t>99</t>
  </si>
  <si>
    <t>R3</t>
  </si>
  <si>
    <t>Palety pro uložení vybouraných obrubníků a dlažby</t>
  </si>
  <si>
    <t>-1423946655</t>
  </si>
  <si>
    <t>"dlaždice na paletě 14,4m2"263,9/14,4</t>
  </si>
  <si>
    <t>"zámková dlažba na paletě 11,82m2 - odveze se 1/3 z 61,9"20,6/11,82</t>
  </si>
  <si>
    <t>"obrubníky na paletě 86m"177,2/86</t>
  </si>
  <si>
    <t>100</t>
  </si>
  <si>
    <t>Provedení nopové izolace u domů vč. materiálu a zabudování</t>
  </si>
  <si>
    <t>-82829023</t>
  </si>
  <si>
    <t>(27,5+3+25,5+12,1+9,8)*1,03</t>
  </si>
  <si>
    <t>997</t>
  </si>
  <si>
    <t>Přesun sutě</t>
  </si>
  <si>
    <t>101</t>
  </si>
  <si>
    <t>997211511</t>
  </si>
  <si>
    <t>Vodorovná doprava suti po suchu na vzdálenost do 1 km</t>
  </si>
  <si>
    <t>-1165106623</t>
  </si>
  <si>
    <t>Vodorovná doprava suti nebo vybouraných hmot  suti se složením a hrubým urovnáním, na vzdálenost do 1 km</t>
  </si>
  <si>
    <t>"kostky"28,96</t>
  </si>
  <si>
    <t>"kamenivo"177,76</t>
  </si>
  <si>
    <t>"živice - frézování"59,99+40,19+121,34</t>
  </si>
  <si>
    <t>102</t>
  </si>
  <si>
    <t>997211519</t>
  </si>
  <si>
    <t>Příplatek ZKD 1 km u vodorovné dopravy suti</t>
  </si>
  <si>
    <t>1815991400</t>
  </si>
  <si>
    <t>Vodorovná doprava suti nebo vybouraných hmot  suti se složením a hrubým urovnáním, na vzdálenost Příplatek k ceně za každý další i započatý 1 km přes 1 km</t>
  </si>
  <si>
    <t>"na skládku do 14km bez kostek a živice (frézování)"</t>
  </si>
  <si>
    <t>103</t>
  </si>
  <si>
    <t>-1905821245</t>
  </si>
  <si>
    <t>"na skládku do 2km"</t>
  </si>
  <si>
    <t>"živice - frézování"221,52</t>
  </si>
  <si>
    <t>104</t>
  </si>
  <si>
    <t>997211521</t>
  </si>
  <si>
    <t>Vodorovná doprava vybouraných hmot po suchu na vzdálenost do 1 km</t>
  </si>
  <si>
    <t>-1694020068</t>
  </si>
  <si>
    <t>Vodorovná doprava suti nebo vybouraných hmot  vybouraných hmot se složením a hrubým urovnáním nebo s přeložením na jiný dopravní prostředek kromě lodi, na vzdálenost do 1 km</t>
  </si>
  <si>
    <t>"dlaždice"67,3</t>
  </si>
  <si>
    <t>"zámková dlažba"5,36</t>
  </si>
  <si>
    <t>"vodící proužky"28,62</t>
  </si>
  <si>
    <t>"obruby sil."70,13</t>
  </si>
  <si>
    <t>"záhon.obruba"2,81</t>
  </si>
  <si>
    <t>"značky"0,33</t>
  </si>
  <si>
    <t>105</t>
  </si>
  <si>
    <t>997211529</t>
  </si>
  <si>
    <t>Příplatek ZKD 1 km u vodorovné dopravy vybouraných hmot</t>
  </si>
  <si>
    <t>169624170</t>
  </si>
  <si>
    <t>Vodorovná doprava suti nebo vybouraných hmot  vybouraných hmot se složením a hrubým urovnáním nebo s přeložením na jiný dopravní prostředek kromě lodi, na vzdálenost Příplatek k ceně za každý další i započatý 1 km přes 1 km</t>
  </si>
  <si>
    <t>"na skládku do 14km bez dlaždic a zám.dlažby"</t>
  </si>
  <si>
    <t>"vod.proužek"28,62</t>
  </si>
  <si>
    <t>"sil.obruby"70,13</t>
  </si>
  <si>
    <t>"záhon.obr."2,81</t>
  </si>
  <si>
    <t>106</t>
  </si>
  <si>
    <t>489941716</t>
  </si>
  <si>
    <t>"zám.dlažba"5,36</t>
  </si>
  <si>
    <t>107</t>
  </si>
  <si>
    <t>997211611</t>
  </si>
  <si>
    <t>Nakládání suti na dopravní prostředky pro vodorovnou dopravu</t>
  </si>
  <si>
    <t>-1469670776</t>
  </si>
  <si>
    <t>Nakládání suti nebo vybouraných hmot  na dopravní prostředky pro vodorovnou dopravu suti</t>
  </si>
  <si>
    <t>108</t>
  </si>
  <si>
    <t>997211612</t>
  </si>
  <si>
    <t>Nakládání vybouraných hmot na dopravní prostředky pro vodorovnou dopravu</t>
  </si>
  <si>
    <t>2035331114</t>
  </si>
  <si>
    <t>Nakládání suti nebo vybouraných hmot  na dopravní prostředky pro vodorovnou dopravu vybouraných hmot</t>
  </si>
  <si>
    <t>109</t>
  </si>
  <si>
    <t>997221815</t>
  </si>
  <si>
    <t>Poplatek za uložení na skládce (skládkovné) stavebního odpadu betonového kód odpadu 170 101</t>
  </si>
  <si>
    <t>1858722802</t>
  </si>
  <si>
    <t>Poplatek za uložení stavebního odpadu na skládce (skládkovné) z prostého betonu zatříděného do Katalogu odpadů pod kódem 170 101</t>
  </si>
  <si>
    <t>"V.P."28,62</t>
  </si>
  <si>
    <t>110</t>
  </si>
  <si>
    <t>997221855</t>
  </si>
  <si>
    <t>Poplatek za uložení na skládce (skládkovné) zeminy a kameniva kód odpadu 170 504</t>
  </si>
  <si>
    <t>1078502806</t>
  </si>
  <si>
    <t>998</t>
  </si>
  <si>
    <t>Přesun hmot</t>
  </si>
  <si>
    <t>111</t>
  </si>
  <si>
    <t>998223011</t>
  </si>
  <si>
    <t>Přesun hmot pro pozemní komunikace s krytem dlážděným</t>
  </si>
  <si>
    <t>1754488736</t>
  </si>
  <si>
    <t>Přesun hmot pro pozemní komunikace s krytem dlážděným  dopravní vzdálenost do 200 m jakékoliv délky objektu</t>
  </si>
  <si>
    <t>SO 401 - VEŘEJNÉ OSVĚTLENÍ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</si>
  <si>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</si>
  <si>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</si>
  <si>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</si>
  <si>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</si>
  <si>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</si>
  <si>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</si>
  <si>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</si>
  <si>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210202011R00</t>
  </si>
  <si>
    <t>Svítidlo venkovní LED, umístění na stožár</t>
  </si>
  <si>
    <t>0000000.01</t>
  </si>
  <si>
    <t>Svítidlo LED, DN10, 3000K, 2462lm, 230V, IP66, GPRS, SIM, fotobuňka</t>
  </si>
  <si>
    <t>ks</t>
  </si>
  <si>
    <t>210204011RS2</t>
  </si>
  <si>
    <t>Stožár osvětlovací ocelový délky do 12 m, včetně nákladů na autojeřáb</t>
  </si>
  <si>
    <t>0000000.02</t>
  </si>
  <si>
    <t>Stožár žárově zinkovaný vel. 133/89/60, závěsná výška H=6m, vetknutí E=0,8m</t>
  </si>
  <si>
    <t>210204202R00</t>
  </si>
  <si>
    <t>Elektrovýzbroj stožáru</t>
  </si>
  <si>
    <t>0000000.03</t>
  </si>
  <si>
    <t>Stožárová svorkovnice na DIN, + 2x poj. 6A - průchozí, univ.</t>
  </si>
  <si>
    <t>0000000.04</t>
  </si>
  <si>
    <t>Stožárová svorkovnice na DIN, + 2x poj. 6A - odbočná, univ.</t>
  </si>
  <si>
    <t>222301421R00</t>
  </si>
  <si>
    <t>Přepěťová ochrana</t>
  </si>
  <si>
    <t>0000000.05</t>
  </si>
  <si>
    <t>Svodič přepětí pro veřejné osvětlení, T2+T3, 10kV, 5kA</t>
  </si>
  <si>
    <t>210810005RT1</t>
  </si>
  <si>
    <t>Kabel CYKY-J  3 x 1,5 mm2 , včetně dodávky kabelu</t>
  </si>
  <si>
    <t>210810014RT1</t>
  </si>
  <si>
    <t>Kabel CYKY-J 4 x 16 mm2 volně uložený, včetně dodávky kabelu</t>
  </si>
  <si>
    <t>210810013RT2</t>
  </si>
  <si>
    <t>Kabel CYKY-J 4 x 10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</si>
  <si>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</si>
  <si>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</si>
  <si>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</si>
  <si>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</si>
  <si>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</si>
  <si>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</si>
  <si>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</si>
  <si>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</si>
  <si>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0000000.06</t>
  </si>
  <si>
    <t>Zinkový sprej</t>
  </si>
  <si>
    <t>0000000.07</t>
  </si>
  <si>
    <t>Ochranná manžeta stožáru pr. 133</t>
  </si>
  <si>
    <t>0000000.08</t>
  </si>
  <si>
    <t>Stožárové pouzdro plast 250/950, včetně dodávky pouzdra</t>
  </si>
  <si>
    <t>56288051.A</t>
  </si>
  <si>
    <t>Štítek označovací na stožár, vč. osazení</t>
  </si>
  <si>
    <t>212100108R00</t>
  </si>
  <si>
    <t>Opatření vodiče smršťovací bužírkou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</si>
  <si>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</si>
  <si>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</si>
  <si>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</si>
  <si>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</si>
  <si>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</si>
  <si>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</si>
  <si>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</si>
  <si>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</si>
  <si>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210010134R00</t>
  </si>
  <si>
    <t>Trubka ochranná z PE, uložená pevně, DN do 47 mm, včetně dodávky trubky vel. 50</t>
  </si>
  <si>
    <t>0000000.09</t>
  </si>
  <si>
    <t>Demontáž stávajícího stožáru výšky do 10m</t>
  </si>
  <si>
    <t>0000000.10</t>
  </si>
  <si>
    <t>Demontáž a opětovná montáž dopravních značek, a veřejného rozhlasu</t>
  </si>
  <si>
    <t>210101252R00</t>
  </si>
  <si>
    <t>Spojka kabelová zemní 1kV na CYKY 4x16 mm2</t>
  </si>
  <si>
    <t>M46</t>
  </si>
  <si>
    <t>Zemní práce při montážích</t>
  </si>
  <si>
    <t>460200133RT1</t>
  </si>
  <si>
    <t>Výkop kabelové rýhy 35/50 cm  hor.3, strojní výkop rýhy</t>
  </si>
  <si>
    <t>460200133RT2</t>
  </si>
  <si>
    <t>Výkop kabelové rýhy 35/50 cm  hor.3, ruční výkop rýhy</t>
  </si>
  <si>
    <t>460570133R00</t>
  </si>
  <si>
    <t>Zához rýhy 35/50 cm, hornina třídy 3, se zhutněním</t>
  </si>
  <si>
    <t>460200143RT2</t>
  </si>
  <si>
    <t>Výkop kabelové rýhy 35/60 cm  hor.3</t>
  </si>
  <si>
    <t>460200143R00</t>
  </si>
  <si>
    <t>460570143R00</t>
  </si>
  <si>
    <t>Zához rýhy 35/60 cm, hornina třídy 3, se zhutněním</t>
  </si>
  <si>
    <t>460200173R00</t>
  </si>
  <si>
    <t>Výkop kabelové rýhy 35/90 cm  hor.3, strojní výkop rýhy</t>
  </si>
  <si>
    <t>460200173RT2</t>
  </si>
  <si>
    <t>Výkop kabelové rýhy 35/90 cm  hor.3, ruční výkop rýhy</t>
  </si>
  <si>
    <t>460560173RT1</t>
  </si>
  <si>
    <t>Zához rýhy 35/90 cm, hornina třídy 3</t>
  </si>
  <si>
    <t>460200303RT2</t>
  </si>
  <si>
    <t>Výkop kabelové rýhy 50/120 cm hor.3, ruční výkop rýhy</t>
  </si>
  <si>
    <t>460200303RT1</t>
  </si>
  <si>
    <t>Výkop kabelové rýhy 50/120 cm hor.3, strojní výkop rýhy</t>
  </si>
  <si>
    <t>460560303R00</t>
  </si>
  <si>
    <t>Zához rýhy 50/120 cm, hornina třídy 3, se zhutněním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</si>
  <si>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</si>
  <si>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</si>
  <si>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</si>
  <si>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</si>
  <si>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</si>
  <si>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</si>
  <si>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</si>
  <si>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460100003RT1</t>
  </si>
  <si>
    <t>Pouzdrový základ pro stožár VO, kompletní zhot.pouzdrového základu</t>
  </si>
  <si>
    <t>460120002RT1</t>
  </si>
  <si>
    <t>Zához jámy, hornina třídy 3 - 4, upěchování a úprava povrchu</t>
  </si>
  <si>
    <t>460490012R00</t>
  </si>
  <si>
    <t>Fólie výstražná z PVC, šířka 33 cm</t>
  </si>
  <si>
    <t>58511110</t>
  </si>
  <si>
    <t>Beton B13,5</t>
  </si>
  <si>
    <t>119000002RA0</t>
  </si>
  <si>
    <t>Dočasné zajištění kabelů ve výkopu</t>
  </si>
  <si>
    <t>111301111R00</t>
  </si>
  <si>
    <t>Sejmutí drnu tl. do 10 cm, s přemístěním do 50 m</t>
  </si>
  <si>
    <t>460620001R00</t>
  </si>
  <si>
    <t>Položení drnu</t>
  </si>
  <si>
    <t>230191017R00</t>
  </si>
  <si>
    <t>Uložení chráničky ve výkopu</t>
  </si>
  <si>
    <t>34571147.35</t>
  </si>
  <si>
    <t>Chránička korugovaná ohebná, vel. 110</t>
  </si>
  <si>
    <t>34571147.35.1</t>
  </si>
  <si>
    <t>Chránička korugovaná ohebná, vel. 60</t>
  </si>
  <si>
    <t>460600001RT8</t>
  </si>
  <si>
    <t>Naložení a odvoz zeminy, odvoz na vzdálenost 10000 m</t>
  </si>
  <si>
    <t>460010024RT3</t>
  </si>
  <si>
    <t>Vytýčení kabelové trasy v zastavěném prostoru, délka trasy do 1000 m</t>
  </si>
  <si>
    <t>km</t>
  </si>
  <si>
    <t>112</t>
  </si>
  <si>
    <t>460650015R00</t>
  </si>
  <si>
    <t>Podkladová vrstva ze štěrkopísku</t>
  </si>
  <si>
    <t>114</t>
  </si>
  <si>
    <t>0000000.17</t>
  </si>
  <si>
    <t>Odstranění křovin/dřevin</t>
  </si>
  <si>
    <t>116</t>
  </si>
  <si>
    <t>460080101R00</t>
  </si>
  <si>
    <t>Rozbourání betonového základu</t>
  </si>
  <si>
    <t>118</t>
  </si>
  <si>
    <t>460030091R00</t>
  </si>
  <si>
    <t>Vytrhání obrubníků, lože písek, ležatých</t>
  </si>
  <si>
    <t>120</t>
  </si>
  <si>
    <t>460030031R00</t>
  </si>
  <si>
    <t>Vytrhání kostek velkých,lože písek, nezalité spáry</t>
  </si>
  <si>
    <t>122</t>
  </si>
  <si>
    <t>460030061RZ1</t>
  </si>
  <si>
    <t>Kladení kostek do lože z písku, ze stávajících kostek</t>
  </si>
  <si>
    <t>124</t>
  </si>
  <si>
    <t>000</t>
  </si>
  <si>
    <t>Vedlejší a ostatní náklady</t>
  </si>
  <si>
    <t>101R00</t>
  </si>
  <si>
    <t>Nákladní auto 5t</t>
  </si>
  <si>
    <t>hod</t>
  </si>
  <si>
    <t>126</t>
  </si>
  <si>
    <t>102R00</t>
  </si>
  <si>
    <t>Pomocné práce</t>
  </si>
  <si>
    <t>128</t>
  </si>
  <si>
    <t>103R00</t>
  </si>
  <si>
    <t>Rozměření světelných bodů</t>
  </si>
  <si>
    <t>130</t>
  </si>
  <si>
    <t>104R00</t>
  </si>
  <si>
    <t>Vypnutí a opětovné zapnutí vedení</t>
  </si>
  <si>
    <t>132</t>
  </si>
  <si>
    <t>105R00</t>
  </si>
  <si>
    <t>Úprava stávajícího rozvodu veřejného osvětlení</t>
  </si>
  <si>
    <t>134</t>
  </si>
  <si>
    <t>106R00</t>
  </si>
  <si>
    <t>Dozory provozovatele veřejného osvětlení</t>
  </si>
  <si>
    <t>136</t>
  </si>
  <si>
    <t>107R00</t>
  </si>
  <si>
    <t>Úklid stavby</t>
  </si>
  <si>
    <t>138</t>
  </si>
  <si>
    <t>108R00</t>
  </si>
  <si>
    <t>Součinnost s provozovatelem veřejného osvětlení</t>
  </si>
  <si>
    <t>140</t>
  </si>
  <si>
    <t>109R00</t>
  </si>
  <si>
    <t>Ekologická likvidace odpadu</t>
  </si>
  <si>
    <t>142</t>
  </si>
  <si>
    <t>110R00</t>
  </si>
  <si>
    <t>Zjištění stávajícího stavu</t>
  </si>
  <si>
    <t>144</t>
  </si>
  <si>
    <t>112R00</t>
  </si>
  <si>
    <t>soubor</t>
  </si>
  <si>
    <t>146</t>
  </si>
  <si>
    <t>114R00</t>
  </si>
  <si>
    <t>Koordinace s provozovateli dotčených sítí</t>
  </si>
  <si>
    <t>148</t>
  </si>
  <si>
    <t>115R00</t>
  </si>
  <si>
    <t>Geodetické zaměření skutečné trasy</t>
  </si>
  <si>
    <t>150</t>
  </si>
  <si>
    <t>116R00</t>
  </si>
  <si>
    <t>Dokumentace skutečného provedení stavby, 4x tištěná a 1x na CD</t>
  </si>
  <si>
    <t>152</t>
  </si>
  <si>
    <t>VN</t>
  </si>
  <si>
    <t>Vedlejší náklady</t>
  </si>
  <si>
    <t>Autorský dozor</t>
  </si>
  <si>
    <t>154</t>
  </si>
  <si>
    <t>VRN2</t>
  </si>
  <si>
    <t>Komplexní zkoušky</t>
  </si>
  <si>
    <t>156</t>
  </si>
  <si>
    <t>Podíl přidružených výkonů pro elektromontáže</t>
  </si>
  <si>
    <t>158</t>
  </si>
  <si>
    <t>Podíl přidružených výkonů pro zemní práce</t>
  </si>
  <si>
    <t>160</t>
  </si>
  <si>
    <t>VRN5</t>
  </si>
  <si>
    <t>Přirážka za podružný materiál</t>
  </si>
  <si>
    <t>162</t>
  </si>
  <si>
    <t>VRN6</t>
  </si>
  <si>
    <t>Přirážka za prořez kabelů</t>
  </si>
  <si>
    <t>164</t>
  </si>
  <si>
    <t>VRN7</t>
  </si>
  <si>
    <t>Revize</t>
  </si>
  <si>
    <t>166</t>
  </si>
  <si>
    <t>Dokumentace skutečného provedení stavby - 3x tištěná, 1x CD</t>
  </si>
  <si>
    <t>POLOŽKA VYPUŠTĚNA</t>
  </si>
  <si>
    <t>234,35*2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</si>
</sst>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8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7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12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1"/>
      <c r="BE5" s="209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1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1"/>
      <c r="BE6" s="210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10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10"/>
      <c r="BS8" s="18" t="s">
        <v>6</v>
      </c>
    </row>
    <row r="9" spans="1:74" s="1" customFormat="1" ht="14.45" customHeight="1">
      <c r="B9" s="21"/>
      <c r="AR9" s="21"/>
      <c r="BE9" s="210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10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10"/>
      <c r="BS11" s="18" t="s">
        <v>6</v>
      </c>
    </row>
    <row r="12" spans="1:74" s="1" customFormat="1" ht="6.95" customHeight="1">
      <c r="B12" s="21"/>
      <c r="AR12" s="21"/>
      <c r="BE12" s="210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10"/>
      <c r="BS13" s="18" t="s">
        <v>6</v>
      </c>
    </row>
    <row r="14" spans="1:74" ht="12.75">
      <c r="B14" s="21"/>
      <c r="E14" s="215" t="s">
        <v>29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8" t="s">
        <v>27</v>
      </c>
      <c r="AN14" s="30" t="s">
        <v>29</v>
      </c>
      <c r="AR14" s="21"/>
      <c r="BE14" s="210"/>
      <c r="BS14" s="18" t="s">
        <v>6</v>
      </c>
    </row>
    <row r="15" spans="1:74" s="1" customFormat="1" ht="6.95" customHeight="1">
      <c r="B15" s="21"/>
      <c r="AR15" s="21"/>
      <c r="BE15" s="210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10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10"/>
      <c r="BS17" s="18" t="s">
        <v>32</v>
      </c>
    </row>
    <row r="18" spans="1:71" s="1" customFormat="1" ht="6.95" customHeight="1">
      <c r="B18" s="21"/>
      <c r="AR18" s="21"/>
      <c r="BE18" s="210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10"/>
      <c r="BS19" s="18" t="s">
        <v>6</v>
      </c>
    </row>
    <row r="20" spans="1:71" s="1" customFormat="1" ht="18.399999999999999" customHeight="1">
      <c r="B20" s="21"/>
      <c r="E20" s="26" t="s">
        <v>34</v>
      </c>
      <c r="AK20" s="28" t="s">
        <v>27</v>
      </c>
      <c r="AN20" s="26" t="s">
        <v>1</v>
      </c>
      <c r="AR20" s="21"/>
      <c r="BE20" s="210"/>
      <c r="BS20" s="18" t="s">
        <v>32</v>
      </c>
    </row>
    <row r="21" spans="1:71" s="1" customFormat="1" ht="6.95" customHeight="1">
      <c r="B21" s="21"/>
      <c r="AR21" s="21"/>
      <c r="BE21" s="210"/>
    </row>
    <row r="22" spans="1:71" s="1" customFormat="1" ht="12" customHeight="1">
      <c r="B22" s="21"/>
      <c r="D22" s="28" t="s">
        <v>35</v>
      </c>
      <c r="AR22" s="21"/>
      <c r="BE22" s="210"/>
    </row>
    <row r="23" spans="1:71" s="1" customFormat="1" ht="16.5" customHeight="1">
      <c r="B23" s="21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21"/>
      <c r="BE23" s="210"/>
    </row>
    <row r="24" spans="1:71" s="1" customFormat="1" ht="6.95" customHeight="1">
      <c r="B24" s="21"/>
      <c r="AR24" s="21"/>
      <c r="BE24" s="210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10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18">
        <f>ROUND(AG94,2)</f>
        <v>0</v>
      </c>
      <c r="AL26" s="219"/>
      <c r="AM26" s="219"/>
      <c r="AN26" s="219"/>
      <c r="AO26" s="219"/>
      <c r="AP26" s="33"/>
      <c r="AQ26" s="33"/>
      <c r="AR26" s="34"/>
      <c r="BE26" s="210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10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20" t="s">
        <v>37</v>
      </c>
      <c r="M28" s="220"/>
      <c r="N28" s="220"/>
      <c r="O28" s="220"/>
      <c r="P28" s="220"/>
      <c r="Q28" s="33"/>
      <c r="R28" s="33"/>
      <c r="S28" s="33"/>
      <c r="T28" s="33"/>
      <c r="U28" s="33"/>
      <c r="V28" s="33"/>
      <c r="W28" s="220" t="s">
        <v>38</v>
      </c>
      <c r="X28" s="220"/>
      <c r="Y28" s="220"/>
      <c r="Z28" s="220"/>
      <c r="AA28" s="220"/>
      <c r="AB28" s="220"/>
      <c r="AC28" s="220"/>
      <c r="AD28" s="220"/>
      <c r="AE28" s="220"/>
      <c r="AF28" s="33"/>
      <c r="AG28" s="33"/>
      <c r="AH28" s="33"/>
      <c r="AI28" s="33"/>
      <c r="AJ28" s="33"/>
      <c r="AK28" s="220" t="s">
        <v>39</v>
      </c>
      <c r="AL28" s="220"/>
      <c r="AM28" s="220"/>
      <c r="AN28" s="220"/>
      <c r="AO28" s="220"/>
      <c r="AP28" s="33"/>
      <c r="AQ28" s="33"/>
      <c r="AR28" s="34"/>
      <c r="BE28" s="210"/>
    </row>
    <row r="29" spans="1:71" s="3" customFormat="1" ht="14.45" customHeight="1">
      <c r="B29" s="38"/>
      <c r="D29" s="28" t="s">
        <v>40</v>
      </c>
      <c r="F29" s="28" t="s">
        <v>41</v>
      </c>
      <c r="L29" s="223">
        <v>0.21</v>
      </c>
      <c r="M29" s="222"/>
      <c r="N29" s="222"/>
      <c r="O29" s="222"/>
      <c r="P29" s="222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21">
        <f>ROUND(AV94, 2)</f>
        <v>0</v>
      </c>
      <c r="AL29" s="222"/>
      <c r="AM29" s="222"/>
      <c r="AN29" s="222"/>
      <c r="AO29" s="222"/>
      <c r="AR29" s="38"/>
      <c r="BE29" s="211"/>
    </row>
    <row r="30" spans="1:71" s="3" customFormat="1" ht="14.45" customHeight="1">
      <c r="B30" s="38"/>
      <c r="F30" s="28" t="s">
        <v>42</v>
      </c>
      <c r="L30" s="223">
        <v>0.15</v>
      </c>
      <c r="M30" s="222"/>
      <c r="N30" s="222"/>
      <c r="O30" s="222"/>
      <c r="P30" s="222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1">
        <f>ROUND(AW94, 2)</f>
        <v>0</v>
      </c>
      <c r="AL30" s="222"/>
      <c r="AM30" s="222"/>
      <c r="AN30" s="222"/>
      <c r="AO30" s="222"/>
      <c r="AR30" s="38"/>
      <c r="BE30" s="211"/>
    </row>
    <row r="31" spans="1:71" s="3" customFormat="1" ht="14.45" hidden="1" customHeight="1">
      <c r="B31" s="38"/>
      <c r="F31" s="28" t="s">
        <v>43</v>
      </c>
      <c r="L31" s="223">
        <v>0.21</v>
      </c>
      <c r="M31" s="222"/>
      <c r="N31" s="222"/>
      <c r="O31" s="222"/>
      <c r="P31" s="222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8"/>
      <c r="BE31" s="211"/>
    </row>
    <row r="32" spans="1:71" s="3" customFormat="1" ht="14.45" hidden="1" customHeight="1">
      <c r="B32" s="38"/>
      <c r="F32" s="28" t="s">
        <v>44</v>
      </c>
      <c r="L32" s="223">
        <v>0.15</v>
      </c>
      <c r="M32" s="222"/>
      <c r="N32" s="222"/>
      <c r="O32" s="222"/>
      <c r="P32" s="222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8"/>
      <c r="BE32" s="211"/>
    </row>
    <row r="33" spans="1:57" s="3" customFormat="1" ht="14.45" hidden="1" customHeight="1">
      <c r="B33" s="38"/>
      <c r="F33" s="28" t="s">
        <v>45</v>
      </c>
      <c r="L33" s="223">
        <v>0</v>
      </c>
      <c r="M33" s="222"/>
      <c r="N33" s="222"/>
      <c r="O33" s="222"/>
      <c r="P33" s="222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38"/>
      <c r="BE33" s="211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10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24" t="s">
        <v>48</v>
      </c>
      <c r="Y35" s="225"/>
      <c r="Z35" s="225"/>
      <c r="AA35" s="225"/>
      <c r="AB35" s="225"/>
      <c r="AC35" s="41"/>
      <c r="AD35" s="41"/>
      <c r="AE35" s="41"/>
      <c r="AF35" s="41"/>
      <c r="AG35" s="41"/>
      <c r="AH35" s="41"/>
      <c r="AI35" s="41"/>
      <c r="AJ35" s="41"/>
      <c r="AK35" s="226">
        <f>SUM(AK26:AK33)</f>
        <v>0</v>
      </c>
      <c r="AL35" s="225"/>
      <c r="AM35" s="225"/>
      <c r="AN35" s="225"/>
      <c r="AO35" s="227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19-92</v>
      </c>
      <c r="AR84" s="52"/>
    </row>
    <row r="85" spans="1:91" s="5" customFormat="1" ht="36.950000000000003" customHeight="1">
      <c r="B85" s="53"/>
      <c r="C85" s="54" t="s">
        <v>16</v>
      </c>
      <c r="L85" s="228" t="str">
        <f>K6</f>
        <v>REKONSTRUKCE VEVERKOVY ULICE, PŘELOUČ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ul.Veverkova, Přelouč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0" t="str">
        <f>IF(AN8= "","",AN8)</f>
        <v>19. 12. 2019</v>
      </c>
      <c r="AN87" s="230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Přelouč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31" t="str">
        <f>IF(E17="","",E17)</f>
        <v>VDI Projekt s.r.o.</v>
      </c>
      <c r="AN89" s="232"/>
      <c r="AO89" s="232"/>
      <c r="AP89" s="232"/>
      <c r="AQ89" s="33"/>
      <c r="AR89" s="34"/>
      <c r="AS89" s="233" t="s">
        <v>56</v>
      </c>
      <c r="AT89" s="234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31" t="str">
        <f>IF(E20="","",E20)</f>
        <v>Sýkorová</v>
      </c>
      <c r="AN90" s="232"/>
      <c r="AO90" s="232"/>
      <c r="AP90" s="232"/>
      <c r="AQ90" s="33"/>
      <c r="AR90" s="34"/>
      <c r="AS90" s="235"/>
      <c r="AT90" s="236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5"/>
      <c r="AT91" s="236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7" t="s">
        <v>57</v>
      </c>
      <c r="D92" s="238"/>
      <c r="E92" s="238"/>
      <c r="F92" s="238"/>
      <c r="G92" s="238"/>
      <c r="H92" s="61"/>
      <c r="I92" s="239" t="s">
        <v>58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59</v>
      </c>
      <c r="AH92" s="238"/>
      <c r="AI92" s="238"/>
      <c r="AJ92" s="238"/>
      <c r="AK92" s="238"/>
      <c r="AL92" s="238"/>
      <c r="AM92" s="238"/>
      <c r="AN92" s="239" t="s">
        <v>60</v>
      </c>
      <c r="AO92" s="238"/>
      <c r="AP92" s="241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5">
        <f>ROUND(SUM(AG95:AG97),2)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73" t="s">
        <v>1</v>
      </c>
      <c r="AR94" s="69"/>
      <c r="AS94" s="74">
        <f>ROUND(SUM(AS95:AS97),2)</f>
        <v>0</v>
      </c>
      <c r="AT94" s="75">
        <f>ROUND(SUM(AV94:AW94),2)</f>
        <v>0</v>
      </c>
      <c r="AU94" s="76">
        <f>ROUND(SUM(AU95:AU97),5)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ROUND(SUM(AZ95:AZ97),2)</f>
        <v>0</v>
      </c>
      <c r="BA94" s="75">
        <f>ROUND(SUM(BA95:BA97),2)</f>
        <v>0</v>
      </c>
      <c r="BB94" s="75">
        <f>ROUND(SUM(BB95:BB97),2)</f>
        <v>0</v>
      </c>
      <c r="BC94" s="75">
        <f>ROUND(SUM(BC95:BC97),2)</f>
        <v>0</v>
      </c>
      <c r="BD94" s="77">
        <f>ROUND(SUM(BD95:BD97),2)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</v>
      </c>
    </row>
    <row r="95" spans="1:91" s="7" customFormat="1" ht="16.5" customHeight="1">
      <c r="A95" s="80" t="s">
        <v>80</v>
      </c>
      <c r="B95" s="81"/>
      <c r="C95" s="82"/>
      <c r="D95" s="244" t="s">
        <v>81</v>
      </c>
      <c r="E95" s="244"/>
      <c r="F95" s="244"/>
      <c r="G95" s="244"/>
      <c r="H95" s="244"/>
      <c r="I95" s="83"/>
      <c r="J95" s="244" t="s">
        <v>82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2">
        <f>'SO 001 - VEDLEJŠÍ A OSTAT...'!J30</f>
        <v>0</v>
      </c>
      <c r="AH95" s="243"/>
      <c r="AI95" s="243"/>
      <c r="AJ95" s="243"/>
      <c r="AK95" s="243"/>
      <c r="AL95" s="243"/>
      <c r="AM95" s="243"/>
      <c r="AN95" s="242">
        <f>SUM(AG95,AT95)</f>
        <v>0</v>
      </c>
      <c r="AO95" s="243"/>
      <c r="AP95" s="243"/>
      <c r="AQ95" s="84" t="s">
        <v>83</v>
      </c>
      <c r="AR95" s="81"/>
      <c r="AS95" s="85">
        <v>0</v>
      </c>
      <c r="AT95" s="86">
        <f>ROUND(SUM(AV95:AW95),2)</f>
        <v>0</v>
      </c>
      <c r="AU95" s="87">
        <f>'SO 001 - VEDLEJŠÍ A OSTAT...'!P120</f>
        <v>0</v>
      </c>
      <c r="AV95" s="86">
        <f>'SO 001 - VEDLEJŠÍ A OSTAT...'!J33</f>
        <v>0</v>
      </c>
      <c r="AW95" s="86">
        <f>'SO 001 - VEDLEJŠÍ A OSTAT...'!J34</f>
        <v>0</v>
      </c>
      <c r="AX95" s="86">
        <f>'SO 001 - VEDLEJŠÍ A OSTAT...'!J35</f>
        <v>0</v>
      </c>
      <c r="AY95" s="86">
        <f>'SO 001 - VEDLEJŠÍ A OSTAT...'!J36</f>
        <v>0</v>
      </c>
      <c r="AZ95" s="86">
        <f>'SO 001 - VEDLEJŠÍ A OSTAT...'!F33</f>
        <v>0</v>
      </c>
      <c r="BA95" s="86">
        <f>'SO 001 - VEDLEJŠÍ A OSTAT...'!F34</f>
        <v>0</v>
      </c>
      <c r="BB95" s="86">
        <f>'SO 001 - VEDLEJŠÍ A OSTAT...'!F35</f>
        <v>0</v>
      </c>
      <c r="BC95" s="86">
        <f>'SO 001 - VEDLEJŠÍ A OSTAT...'!F36</f>
        <v>0</v>
      </c>
      <c r="BD95" s="88">
        <f>'SO 001 - VEDLEJŠÍ A OSTAT...'!F37</f>
        <v>0</v>
      </c>
      <c r="BT95" s="89" t="s">
        <v>84</v>
      </c>
      <c r="BV95" s="89" t="s">
        <v>78</v>
      </c>
      <c r="BW95" s="89" t="s">
        <v>85</v>
      </c>
      <c r="BX95" s="89" t="s">
        <v>4</v>
      </c>
      <c r="CL95" s="89" t="s">
        <v>86</v>
      </c>
      <c r="CM95" s="89" t="s">
        <v>87</v>
      </c>
    </row>
    <row r="96" spans="1:91" s="7" customFormat="1" ht="16.5" customHeight="1">
      <c r="A96" s="80" t="s">
        <v>80</v>
      </c>
      <c r="B96" s="81"/>
      <c r="C96" s="82"/>
      <c r="D96" s="244" t="s">
        <v>88</v>
      </c>
      <c r="E96" s="244"/>
      <c r="F96" s="244"/>
      <c r="G96" s="244"/>
      <c r="H96" s="244"/>
      <c r="I96" s="83"/>
      <c r="J96" s="244" t="s">
        <v>89</v>
      </c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42">
        <f>'SO 101 - KOMUNIKACE A CHO...'!J30</f>
        <v>0</v>
      </c>
      <c r="AH96" s="243"/>
      <c r="AI96" s="243"/>
      <c r="AJ96" s="243"/>
      <c r="AK96" s="243"/>
      <c r="AL96" s="243"/>
      <c r="AM96" s="243"/>
      <c r="AN96" s="242">
        <f>SUM(AG96,AT96)</f>
        <v>0</v>
      </c>
      <c r="AO96" s="243"/>
      <c r="AP96" s="243"/>
      <c r="AQ96" s="84" t="s">
        <v>83</v>
      </c>
      <c r="AR96" s="81"/>
      <c r="AS96" s="85">
        <v>0</v>
      </c>
      <c r="AT96" s="86">
        <f>ROUND(SUM(AV96:AW96),2)</f>
        <v>0</v>
      </c>
      <c r="AU96" s="87">
        <f>'SO 101 - KOMUNIKACE A CHO...'!P125</f>
        <v>0</v>
      </c>
      <c r="AV96" s="86">
        <f>'SO 101 - KOMUNIKACE A CHO...'!J33</f>
        <v>0</v>
      </c>
      <c r="AW96" s="86">
        <f>'SO 101 - KOMUNIKACE A CHO...'!J34</f>
        <v>0</v>
      </c>
      <c r="AX96" s="86">
        <f>'SO 101 - KOMUNIKACE A CHO...'!J35</f>
        <v>0</v>
      </c>
      <c r="AY96" s="86">
        <f>'SO 101 - KOMUNIKACE A CHO...'!J36</f>
        <v>0</v>
      </c>
      <c r="AZ96" s="86">
        <f>'SO 101 - KOMUNIKACE A CHO...'!F33</f>
        <v>0</v>
      </c>
      <c r="BA96" s="86">
        <f>'SO 101 - KOMUNIKACE A CHO...'!F34</f>
        <v>0</v>
      </c>
      <c r="BB96" s="86">
        <f>'SO 101 - KOMUNIKACE A CHO...'!F35</f>
        <v>0</v>
      </c>
      <c r="BC96" s="86">
        <f>'SO 101 - KOMUNIKACE A CHO...'!F36</f>
        <v>0</v>
      </c>
      <c r="BD96" s="88">
        <f>'SO 101 - KOMUNIKACE A CHO...'!F37</f>
        <v>0</v>
      </c>
      <c r="BT96" s="89" t="s">
        <v>84</v>
      </c>
      <c r="BV96" s="89" t="s">
        <v>78</v>
      </c>
      <c r="BW96" s="89" t="s">
        <v>90</v>
      </c>
      <c r="BX96" s="89" t="s">
        <v>4</v>
      </c>
      <c r="CL96" s="89" t="s">
        <v>86</v>
      </c>
      <c r="CM96" s="89" t="s">
        <v>87</v>
      </c>
    </row>
    <row r="97" spans="1:91" s="7" customFormat="1" ht="16.5" customHeight="1">
      <c r="A97" s="80" t="s">
        <v>80</v>
      </c>
      <c r="B97" s="81"/>
      <c r="C97" s="82"/>
      <c r="D97" s="244" t="s">
        <v>91</v>
      </c>
      <c r="E97" s="244"/>
      <c r="F97" s="244"/>
      <c r="G97" s="244"/>
      <c r="H97" s="244"/>
      <c r="I97" s="83"/>
      <c r="J97" s="244" t="s">
        <v>92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2">
        <f>'SO 401 - VEŘEJNÉ OSVĚTLENÍ'!J30</f>
        <v>0</v>
      </c>
      <c r="AH97" s="243"/>
      <c r="AI97" s="243"/>
      <c r="AJ97" s="243"/>
      <c r="AK97" s="243"/>
      <c r="AL97" s="243"/>
      <c r="AM97" s="243"/>
      <c r="AN97" s="242">
        <f>SUM(AG97,AT97)</f>
        <v>0</v>
      </c>
      <c r="AO97" s="243"/>
      <c r="AP97" s="243"/>
      <c r="AQ97" s="84" t="s">
        <v>83</v>
      </c>
      <c r="AR97" s="81"/>
      <c r="AS97" s="90">
        <v>0</v>
      </c>
      <c r="AT97" s="91">
        <f>ROUND(SUM(AV97:AW97),2)</f>
        <v>0</v>
      </c>
      <c r="AU97" s="92">
        <f>'SO 401 - VEŘEJNÉ OSVĚTLENÍ'!P120</f>
        <v>0</v>
      </c>
      <c r="AV97" s="91">
        <f>'SO 401 - VEŘEJNÉ OSVĚTLENÍ'!J33</f>
        <v>0</v>
      </c>
      <c r="AW97" s="91">
        <f>'SO 401 - VEŘEJNÉ OSVĚTLENÍ'!J34</f>
        <v>0</v>
      </c>
      <c r="AX97" s="91">
        <f>'SO 401 - VEŘEJNÉ OSVĚTLENÍ'!J35</f>
        <v>0</v>
      </c>
      <c r="AY97" s="91">
        <f>'SO 401 - VEŘEJNÉ OSVĚTLENÍ'!J36</f>
        <v>0</v>
      </c>
      <c r="AZ97" s="91">
        <f>'SO 401 - VEŘEJNÉ OSVĚTLENÍ'!F33</f>
        <v>0</v>
      </c>
      <c r="BA97" s="91">
        <f>'SO 401 - VEŘEJNÉ OSVĚTLENÍ'!F34</f>
        <v>0</v>
      </c>
      <c r="BB97" s="91">
        <f>'SO 401 - VEŘEJNÉ OSVĚTLENÍ'!F35</f>
        <v>0</v>
      </c>
      <c r="BC97" s="91">
        <f>'SO 401 - VEŘEJNÉ OSVĚTLENÍ'!F36</f>
        <v>0</v>
      </c>
      <c r="BD97" s="93">
        <f>'SO 401 - VEŘEJNÉ OSVĚTLENÍ'!F37</f>
        <v>0</v>
      </c>
      <c r="BT97" s="89" t="s">
        <v>84</v>
      </c>
      <c r="BV97" s="89" t="s">
        <v>78</v>
      </c>
      <c r="BW97" s="89" t="s">
        <v>93</v>
      </c>
      <c r="BX97" s="89" t="s">
        <v>4</v>
      </c>
      <c r="CL97" s="89" t="s">
        <v>94</v>
      </c>
      <c r="CM97" s="89" t="s">
        <v>87</v>
      </c>
    </row>
    <row r="98" spans="1:91" s="2" customFormat="1" ht="30" customHeight="1">
      <c r="A98" s="33"/>
      <c r="B98" s="34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34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01 - VEDLEJŠÍ A OSTAT...'!C2" display="/" xr:uid="{00000000-0004-0000-0000-000000000000}"/>
    <hyperlink ref="A96" location="'SO 101 - KOMUNIKACE A CHO...'!C2" display="/" xr:uid="{00000000-0004-0000-0000-000001000000}"/>
    <hyperlink ref="A97" location="'SO 401 - VEŘEJNÉ OSVĚTLENÍ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4"/>
  <sheetViews>
    <sheetView showGridLines="0" topLeftCell="A122" workbookViewId="0">
      <selection activeCell="V132" sqref="V13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85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95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48" t="str">
        <f>'Rekapitulace stavby'!K6</f>
        <v>REKONSTRUKCE VEVERKOVY ULICE, PŘELOUČ</v>
      </c>
      <c r="F7" s="249"/>
      <c r="G7" s="249"/>
      <c r="H7" s="249"/>
      <c r="L7" s="21"/>
    </row>
    <row r="8" spans="1:46" s="2" customFormat="1" ht="12" customHeight="1">
      <c r="A8" s="33"/>
      <c r="B8" s="34"/>
      <c r="C8" s="33"/>
      <c r="D8" s="28" t="s">
        <v>96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8" t="s">
        <v>97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86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19. 12. 2019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12"/>
      <c r="G18" s="212"/>
      <c r="H18" s="212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36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40</v>
      </c>
      <c r="E33" s="28" t="s">
        <v>41</v>
      </c>
      <c r="F33" s="100">
        <f>ROUND((SUM(BE120:BE143)),  2)</f>
        <v>0</v>
      </c>
      <c r="G33" s="33"/>
      <c r="H33" s="33"/>
      <c r="I33" s="101">
        <v>0.21</v>
      </c>
      <c r="J33" s="100">
        <f>ROUND(((SUM(BE120:BE143))*I33),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0">
        <f>ROUND((SUM(BF120:BF143)),  2)</f>
        <v>0</v>
      </c>
      <c r="G34" s="33"/>
      <c r="H34" s="33"/>
      <c r="I34" s="101">
        <v>0.15</v>
      </c>
      <c r="J34" s="100">
        <f>ROUND(((SUM(BF120:BF143))*I34),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0">
        <f>ROUND((SUM(BG120:BG143)),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0">
        <f>ROUND((SUM(BH120:BH143)),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0">
        <f>ROUND((SUM(BI120:BI143)),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46</v>
      </c>
      <c r="E39" s="61"/>
      <c r="F39" s="61"/>
      <c r="G39" s="104" t="s">
        <v>47</v>
      </c>
      <c r="H39" s="105" t="s">
        <v>48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8" t="s">
        <v>52</v>
      </c>
      <c r="G61" s="46" t="s">
        <v>51</v>
      </c>
      <c r="H61" s="36"/>
      <c r="I61" s="36"/>
      <c r="J61" s="109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8" t="s">
        <v>52</v>
      </c>
      <c r="G76" s="46" t="s">
        <v>51</v>
      </c>
      <c r="H76" s="36"/>
      <c r="I76" s="36"/>
      <c r="J76" s="109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REKONSTRUKCE VEVERKOVY ULICE, PŘELOUČ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8" t="str">
        <f>E9</f>
        <v>SO 001 - VEDLEJŠÍ A OSTATNÍ NÁKLADY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ul.Veverkova, Přelouč</v>
      </c>
      <c r="G89" s="33"/>
      <c r="H89" s="33"/>
      <c r="I89" s="28" t="s">
        <v>22</v>
      </c>
      <c r="J89" s="56" t="str">
        <f>IF(J12="","",J12)</f>
        <v>19. 12. 2019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28" t="s">
        <v>30</v>
      </c>
      <c r="J91" s="31" t="str">
        <f>E21</f>
        <v>VDI Projekt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Sýkorová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99</v>
      </c>
      <c r="D94" s="102"/>
      <c r="E94" s="102"/>
      <c r="F94" s="102"/>
      <c r="G94" s="102"/>
      <c r="H94" s="102"/>
      <c r="I94" s="102"/>
      <c r="J94" s="111" t="s">
        <v>100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101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102</v>
      </c>
    </row>
    <row r="97" spans="1:31" s="9" customFormat="1" ht="24.95" customHeight="1">
      <c r="B97" s="113"/>
      <c r="D97" s="114" t="s">
        <v>103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customHeight="1">
      <c r="B98" s="117"/>
      <c r="D98" s="118" t="s">
        <v>104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899999999999999" customHeight="1">
      <c r="B99" s="117"/>
      <c r="D99" s="118" t="s">
        <v>105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31" s="10" customFormat="1" ht="19.899999999999999" customHeight="1">
      <c r="B100" s="117"/>
      <c r="D100" s="118" t="s">
        <v>106</v>
      </c>
      <c r="E100" s="119"/>
      <c r="F100" s="119"/>
      <c r="G100" s="119"/>
      <c r="H100" s="119"/>
      <c r="I100" s="119"/>
      <c r="J100" s="120">
        <f>J141</f>
        <v>0</v>
      </c>
      <c r="L100" s="117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107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8" t="str">
        <f>E7</f>
        <v>REKONSTRUKCE VEVERKOVY ULICE, PŘELOUČ</v>
      </c>
      <c r="F110" s="249"/>
      <c r="G110" s="249"/>
      <c r="H110" s="249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28" t="str">
        <f>E9</f>
        <v>SO 001 - VEDLEJŠÍ A OSTATNÍ NÁKLADY</v>
      </c>
      <c r="F112" s="250"/>
      <c r="G112" s="250"/>
      <c r="H112" s="250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ul.Veverkova, Přelouč</v>
      </c>
      <c r="G114" s="33"/>
      <c r="H114" s="33"/>
      <c r="I114" s="28" t="s">
        <v>22</v>
      </c>
      <c r="J114" s="56" t="str">
        <f>IF(J12="","",J12)</f>
        <v>19. 12. 2019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3"/>
      <c r="E116" s="33"/>
      <c r="F116" s="26" t="str">
        <f>E15</f>
        <v>Město Přelouč</v>
      </c>
      <c r="G116" s="33"/>
      <c r="H116" s="33"/>
      <c r="I116" s="28" t="s">
        <v>30</v>
      </c>
      <c r="J116" s="31" t="str">
        <f>E21</f>
        <v>VDI Projekt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28</v>
      </c>
      <c r="D117" s="33"/>
      <c r="E117" s="33"/>
      <c r="F117" s="26" t="str">
        <f>IF(E18="","",E18)</f>
        <v>Vyplň údaj</v>
      </c>
      <c r="G117" s="33"/>
      <c r="H117" s="33"/>
      <c r="I117" s="28" t="s">
        <v>33</v>
      </c>
      <c r="J117" s="31" t="str">
        <f>E24</f>
        <v>Sýkorová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108</v>
      </c>
      <c r="D119" s="124" t="s">
        <v>61</v>
      </c>
      <c r="E119" s="124" t="s">
        <v>57</v>
      </c>
      <c r="F119" s="124" t="s">
        <v>58</v>
      </c>
      <c r="G119" s="124" t="s">
        <v>109</v>
      </c>
      <c r="H119" s="124" t="s">
        <v>110</v>
      </c>
      <c r="I119" s="124" t="s">
        <v>111</v>
      </c>
      <c r="J119" s="124" t="s">
        <v>100</v>
      </c>
      <c r="K119" s="125" t="s">
        <v>112</v>
      </c>
      <c r="L119" s="126"/>
      <c r="M119" s="63" t="s">
        <v>1</v>
      </c>
      <c r="N119" s="64" t="s">
        <v>40</v>
      </c>
      <c r="O119" s="64" t="s">
        <v>113</v>
      </c>
      <c r="P119" s="64" t="s">
        <v>114</v>
      </c>
      <c r="Q119" s="64" t="s">
        <v>115</v>
      </c>
      <c r="R119" s="64" t="s">
        <v>116</v>
      </c>
      <c r="S119" s="64" t="s">
        <v>117</v>
      </c>
      <c r="T119" s="65" t="s">
        <v>118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>
      <c r="A120" s="33"/>
      <c r="B120" s="34"/>
      <c r="C120" s="70" t="s">
        <v>119</v>
      </c>
      <c r="D120" s="33"/>
      <c r="E120" s="33"/>
      <c r="F120" s="33"/>
      <c r="G120" s="33"/>
      <c r="H120" s="33"/>
      <c r="I120" s="33"/>
      <c r="J120" s="127">
        <f>BK120</f>
        <v>0</v>
      </c>
      <c r="K120" s="33"/>
      <c r="L120" s="34"/>
      <c r="M120" s="66"/>
      <c r="N120" s="57"/>
      <c r="O120" s="67"/>
      <c r="P120" s="128">
        <f>P121</f>
        <v>0</v>
      </c>
      <c r="Q120" s="67"/>
      <c r="R120" s="128">
        <f>R121</f>
        <v>0</v>
      </c>
      <c r="S120" s="67"/>
      <c r="T120" s="129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75</v>
      </c>
      <c r="AU120" s="18" t="s">
        <v>102</v>
      </c>
      <c r="BK120" s="130">
        <f>BK121</f>
        <v>0</v>
      </c>
    </row>
    <row r="121" spans="1:65" s="12" customFormat="1" ht="25.9" customHeight="1">
      <c r="B121" s="131"/>
      <c r="D121" s="132" t="s">
        <v>75</v>
      </c>
      <c r="E121" s="133" t="s">
        <v>120</v>
      </c>
      <c r="F121" s="133" t="s">
        <v>121</v>
      </c>
      <c r="I121" s="134"/>
      <c r="J121" s="135">
        <f>BK121</f>
        <v>0</v>
      </c>
      <c r="L121" s="131"/>
      <c r="M121" s="136"/>
      <c r="N121" s="137"/>
      <c r="O121" s="137"/>
      <c r="P121" s="138">
        <f>P122+P129+P141</f>
        <v>0</v>
      </c>
      <c r="Q121" s="137"/>
      <c r="R121" s="138">
        <f>R122+R129+R141</f>
        <v>0</v>
      </c>
      <c r="S121" s="137"/>
      <c r="T121" s="139">
        <f>T122+T129+T141</f>
        <v>0</v>
      </c>
      <c r="AR121" s="132" t="s">
        <v>122</v>
      </c>
      <c r="AT121" s="140" t="s">
        <v>75</v>
      </c>
      <c r="AU121" s="140" t="s">
        <v>76</v>
      </c>
      <c r="AY121" s="132" t="s">
        <v>123</v>
      </c>
      <c r="BK121" s="141">
        <f>BK122+BK129+BK141</f>
        <v>0</v>
      </c>
    </row>
    <row r="122" spans="1:65" s="12" customFormat="1" ht="22.9" customHeight="1">
      <c r="B122" s="131"/>
      <c r="D122" s="132" t="s">
        <v>75</v>
      </c>
      <c r="E122" s="142" t="s">
        <v>124</v>
      </c>
      <c r="F122" s="142" t="s">
        <v>125</v>
      </c>
      <c r="I122" s="134"/>
      <c r="J122" s="143">
        <f>BK122</f>
        <v>0</v>
      </c>
      <c r="L122" s="131"/>
      <c r="M122" s="136"/>
      <c r="N122" s="137"/>
      <c r="O122" s="137"/>
      <c r="P122" s="138">
        <f>SUM(P123:P128)</f>
        <v>0</v>
      </c>
      <c r="Q122" s="137"/>
      <c r="R122" s="138">
        <f>SUM(R123:R128)</f>
        <v>0</v>
      </c>
      <c r="S122" s="137"/>
      <c r="T122" s="139">
        <f>SUM(T123:T128)</f>
        <v>0</v>
      </c>
      <c r="AR122" s="132" t="s">
        <v>122</v>
      </c>
      <c r="AT122" s="140" t="s">
        <v>75</v>
      </c>
      <c r="AU122" s="140" t="s">
        <v>84</v>
      </c>
      <c r="AY122" s="132" t="s">
        <v>123</v>
      </c>
      <c r="BK122" s="141">
        <f>SUM(BK123:BK128)</f>
        <v>0</v>
      </c>
    </row>
    <row r="123" spans="1:65" s="2" customFormat="1" ht="24">
      <c r="A123" s="33"/>
      <c r="B123" s="144"/>
      <c r="C123" s="145" t="s">
        <v>84</v>
      </c>
      <c r="D123" s="145" t="s">
        <v>126</v>
      </c>
      <c r="E123" s="146" t="s">
        <v>127</v>
      </c>
      <c r="F123" s="147" t="s">
        <v>128</v>
      </c>
      <c r="G123" s="148" t="s">
        <v>129</v>
      </c>
      <c r="H123" s="149">
        <v>1</v>
      </c>
      <c r="I123" s="150"/>
      <c r="J123" s="151">
        <f>ROUND(I123*H123,2)</f>
        <v>0</v>
      </c>
      <c r="K123" s="147" t="s">
        <v>130</v>
      </c>
      <c r="L123" s="34"/>
      <c r="M123" s="152" t="s">
        <v>1</v>
      </c>
      <c r="N123" s="153" t="s">
        <v>41</v>
      </c>
      <c r="O123" s="59"/>
      <c r="P123" s="154">
        <f>O123*H123</f>
        <v>0</v>
      </c>
      <c r="Q123" s="154">
        <v>0</v>
      </c>
      <c r="R123" s="154">
        <f>Q123*H123</f>
        <v>0</v>
      </c>
      <c r="S123" s="154">
        <v>0</v>
      </c>
      <c r="T123" s="15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6" t="s">
        <v>131</v>
      </c>
      <c r="AT123" s="156" t="s">
        <v>126</v>
      </c>
      <c r="AU123" s="156" t="s">
        <v>87</v>
      </c>
      <c r="AY123" s="18" t="s">
        <v>123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8" t="s">
        <v>84</v>
      </c>
      <c r="BK123" s="157">
        <f>ROUND(I123*H123,2)</f>
        <v>0</v>
      </c>
      <c r="BL123" s="18" t="s">
        <v>131</v>
      </c>
      <c r="BM123" s="156" t="s">
        <v>132</v>
      </c>
    </row>
    <row r="124" spans="1:65" s="2" customFormat="1" ht="11.25">
      <c r="A124" s="33"/>
      <c r="B124" s="34"/>
      <c r="C124" s="33"/>
      <c r="D124" s="158" t="s">
        <v>133</v>
      </c>
      <c r="E124" s="33"/>
      <c r="F124" s="159" t="s">
        <v>134</v>
      </c>
      <c r="G124" s="33"/>
      <c r="H124" s="33"/>
      <c r="I124" s="160"/>
      <c r="J124" s="33"/>
      <c r="K124" s="33"/>
      <c r="L124" s="34"/>
      <c r="M124" s="161"/>
      <c r="N124" s="162"/>
      <c r="O124" s="59"/>
      <c r="P124" s="59"/>
      <c r="Q124" s="59"/>
      <c r="R124" s="59"/>
      <c r="S124" s="59"/>
      <c r="T124" s="60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133</v>
      </c>
      <c r="AU124" s="18" t="s">
        <v>87</v>
      </c>
    </row>
    <row r="125" spans="1:65" s="2" customFormat="1" ht="24">
      <c r="A125" s="33"/>
      <c r="B125" s="144"/>
      <c r="C125" s="145" t="s">
        <v>87</v>
      </c>
      <c r="D125" s="145" t="s">
        <v>126</v>
      </c>
      <c r="E125" s="146" t="s">
        <v>135</v>
      </c>
      <c r="F125" s="147" t="s">
        <v>136</v>
      </c>
      <c r="G125" s="148" t="s">
        <v>129</v>
      </c>
      <c r="H125" s="149">
        <v>1</v>
      </c>
      <c r="I125" s="150"/>
      <c r="J125" s="151">
        <f>ROUND(I125*H125,2)</f>
        <v>0</v>
      </c>
      <c r="K125" s="147" t="s">
        <v>130</v>
      </c>
      <c r="L125" s="34"/>
      <c r="M125" s="152" t="s">
        <v>1</v>
      </c>
      <c r="N125" s="153" t="s">
        <v>41</v>
      </c>
      <c r="O125" s="59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6" t="s">
        <v>131</v>
      </c>
      <c r="AT125" s="156" t="s">
        <v>126</v>
      </c>
      <c r="AU125" s="156" t="s">
        <v>87</v>
      </c>
      <c r="AY125" s="18" t="s">
        <v>123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8" t="s">
        <v>84</v>
      </c>
      <c r="BK125" s="157">
        <f>ROUND(I125*H125,2)</f>
        <v>0</v>
      </c>
      <c r="BL125" s="18" t="s">
        <v>131</v>
      </c>
      <c r="BM125" s="156" t="s">
        <v>137</v>
      </c>
    </row>
    <row r="126" spans="1:65" s="2" customFormat="1" ht="11.25">
      <c r="A126" s="33"/>
      <c r="B126" s="34"/>
      <c r="C126" s="33"/>
      <c r="D126" s="158" t="s">
        <v>133</v>
      </c>
      <c r="E126" s="33"/>
      <c r="F126" s="159" t="s">
        <v>138</v>
      </c>
      <c r="G126" s="33"/>
      <c r="H126" s="33"/>
      <c r="I126" s="160"/>
      <c r="J126" s="33"/>
      <c r="K126" s="33"/>
      <c r="L126" s="34"/>
      <c r="M126" s="161"/>
      <c r="N126" s="162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133</v>
      </c>
      <c r="AU126" s="18" t="s">
        <v>87</v>
      </c>
    </row>
    <row r="127" spans="1:65" s="2" customFormat="1" ht="24">
      <c r="A127" s="33"/>
      <c r="B127" s="144"/>
      <c r="C127" s="145" t="s">
        <v>139</v>
      </c>
      <c r="D127" s="145" t="s">
        <v>126</v>
      </c>
      <c r="E127" s="146" t="s">
        <v>140</v>
      </c>
      <c r="F127" s="147" t="s">
        <v>1101</v>
      </c>
      <c r="G127" s="148" t="s">
        <v>129</v>
      </c>
      <c r="H127" s="149">
        <v>1</v>
      </c>
      <c r="I127" s="150"/>
      <c r="J127" s="151">
        <f>ROUND(I127*H127,2)</f>
        <v>0</v>
      </c>
      <c r="K127" s="147" t="s">
        <v>130</v>
      </c>
      <c r="L127" s="34"/>
      <c r="M127" s="152" t="s">
        <v>1</v>
      </c>
      <c r="N127" s="153" t="s">
        <v>41</v>
      </c>
      <c r="O127" s="59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6" t="s">
        <v>131</v>
      </c>
      <c r="AT127" s="156" t="s">
        <v>126</v>
      </c>
      <c r="AU127" s="156" t="s">
        <v>87</v>
      </c>
      <c r="AY127" s="18" t="s">
        <v>123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8" t="s">
        <v>84</v>
      </c>
      <c r="BK127" s="157">
        <f>ROUND(I127*H127,2)</f>
        <v>0</v>
      </c>
      <c r="BL127" s="18" t="s">
        <v>131</v>
      </c>
      <c r="BM127" s="156" t="s">
        <v>141</v>
      </c>
    </row>
    <row r="128" spans="1:65" s="2" customFormat="1" ht="11.25">
      <c r="A128" s="33"/>
      <c r="B128" s="34"/>
      <c r="C128" s="33"/>
      <c r="D128" s="158" t="s">
        <v>133</v>
      </c>
      <c r="E128" s="33"/>
      <c r="F128" s="159" t="s">
        <v>142</v>
      </c>
      <c r="G128" s="33"/>
      <c r="H128" s="33"/>
      <c r="I128" s="160"/>
      <c r="J128" s="33"/>
      <c r="K128" s="33"/>
      <c r="L128" s="34"/>
      <c r="M128" s="161"/>
      <c r="N128" s="162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133</v>
      </c>
      <c r="AU128" s="18" t="s">
        <v>87</v>
      </c>
    </row>
    <row r="129" spans="1:65" s="12" customFormat="1" ht="22.9" customHeight="1">
      <c r="B129" s="131"/>
      <c r="D129" s="132" t="s">
        <v>75</v>
      </c>
      <c r="E129" s="142" t="s">
        <v>143</v>
      </c>
      <c r="F129" s="142" t="s">
        <v>144</v>
      </c>
      <c r="I129" s="134"/>
      <c r="J129" s="143">
        <f>BK129</f>
        <v>0</v>
      </c>
      <c r="L129" s="131"/>
      <c r="M129" s="136"/>
      <c r="N129" s="137"/>
      <c r="O129" s="137"/>
      <c r="P129" s="138">
        <f>SUM(P130:P140)</f>
        <v>0</v>
      </c>
      <c r="Q129" s="137"/>
      <c r="R129" s="138">
        <f>SUM(R130:R140)</f>
        <v>0</v>
      </c>
      <c r="S129" s="137"/>
      <c r="T129" s="139">
        <f>SUM(T130:T140)</f>
        <v>0</v>
      </c>
      <c r="AR129" s="132" t="s">
        <v>122</v>
      </c>
      <c r="AT129" s="140" t="s">
        <v>75</v>
      </c>
      <c r="AU129" s="140" t="s">
        <v>84</v>
      </c>
      <c r="AY129" s="132" t="s">
        <v>123</v>
      </c>
      <c r="BK129" s="141">
        <f>SUM(BK130:BK140)</f>
        <v>0</v>
      </c>
    </row>
    <row r="130" spans="1:65" s="2" customFormat="1" ht="16.5" customHeight="1">
      <c r="A130" s="33"/>
      <c r="B130" s="144"/>
      <c r="C130" s="145" t="s">
        <v>145</v>
      </c>
      <c r="D130" s="145" t="s">
        <v>126</v>
      </c>
      <c r="E130" s="146" t="s">
        <v>146</v>
      </c>
      <c r="F130" s="147" t="s">
        <v>144</v>
      </c>
      <c r="G130" s="148" t="s">
        <v>129</v>
      </c>
      <c r="H130" s="149">
        <v>1</v>
      </c>
      <c r="I130" s="150"/>
      <c r="J130" s="151">
        <f>ROUND(I130*H130,2)</f>
        <v>0</v>
      </c>
      <c r="K130" s="147" t="s">
        <v>130</v>
      </c>
      <c r="L130" s="34"/>
      <c r="M130" s="152" t="s">
        <v>1</v>
      </c>
      <c r="N130" s="153" t="s">
        <v>41</v>
      </c>
      <c r="O130" s="59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6" t="s">
        <v>131</v>
      </c>
      <c r="AT130" s="156" t="s">
        <v>126</v>
      </c>
      <c r="AU130" s="156" t="s">
        <v>87</v>
      </c>
      <c r="AY130" s="18" t="s">
        <v>123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8" t="s">
        <v>84</v>
      </c>
      <c r="BK130" s="157">
        <f>ROUND(I130*H130,2)</f>
        <v>0</v>
      </c>
      <c r="BL130" s="18" t="s">
        <v>131</v>
      </c>
      <c r="BM130" s="156" t="s">
        <v>147</v>
      </c>
    </row>
    <row r="131" spans="1:65" s="2" customFormat="1" ht="11.25">
      <c r="A131" s="33"/>
      <c r="B131" s="34"/>
      <c r="C131" s="33"/>
      <c r="D131" s="158" t="s">
        <v>133</v>
      </c>
      <c r="E131" s="33"/>
      <c r="F131" s="159" t="s">
        <v>144</v>
      </c>
      <c r="G131" s="33"/>
      <c r="H131" s="33"/>
      <c r="I131" s="160"/>
      <c r="J131" s="33"/>
      <c r="K131" s="33"/>
      <c r="L131" s="34"/>
      <c r="M131" s="161"/>
      <c r="N131" s="162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133</v>
      </c>
      <c r="AU131" s="18" t="s">
        <v>87</v>
      </c>
    </row>
    <row r="132" spans="1:65" s="2" customFormat="1" ht="16.5" customHeight="1">
      <c r="A132" s="33"/>
      <c r="B132" s="144"/>
      <c r="C132" s="145" t="s">
        <v>122</v>
      </c>
      <c r="D132" s="145" t="s">
        <v>126</v>
      </c>
      <c r="E132" s="146" t="s">
        <v>148</v>
      </c>
      <c r="F132" s="147" t="s">
        <v>149</v>
      </c>
      <c r="G132" s="148" t="s">
        <v>129</v>
      </c>
      <c r="H132" s="149">
        <v>1</v>
      </c>
      <c r="I132" s="150"/>
      <c r="J132" s="151">
        <f>ROUND(I132*H132,2)</f>
        <v>0</v>
      </c>
      <c r="K132" s="147" t="s">
        <v>130</v>
      </c>
      <c r="L132" s="34"/>
      <c r="M132" s="152" t="s">
        <v>1</v>
      </c>
      <c r="N132" s="153" t="s">
        <v>41</v>
      </c>
      <c r="O132" s="59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6" t="s">
        <v>131</v>
      </c>
      <c r="AT132" s="156" t="s">
        <v>126</v>
      </c>
      <c r="AU132" s="156" t="s">
        <v>87</v>
      </c>
      <c r="AY132" s="18" t="s">
        <v>123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8" t="s">
        <v>84</v>
      </c>
      <c r="BK132" s="157">
        <f>ROUND(I132*H132,2)</f>
        <v>0</v>
      </c>
      <c r="BL132" s="18" t="s">
        <v>131</v>
      </c>
      <c r="BM132" s="156" t="s">
        <v>150</v>
      </c>
    </row>
    <row r="133" spans="1:65" s="2" customFormat="1" ht="11.25">
      <c r="A133" s="33"/>
      <c r="B133" s="34"/>
      <c r="C133" s="33"/>
      <c r="D133" s="158" t="s">
        <v>133</v>
      </c>
      <c r="E133" s="33"/>
      <c r="F133" s="159" t="s">
        <v>149</v>
      </c>
      <c r="G133" s="33"/>
      <c r="H133" s="33"/>
      <c r="I133" s="160"/>
      <c r="J133" s="33"/>
      <c r="K133" s="33"/>
      <c r="L133" s="34"/>
      <c r="M133" s="161"/>
      <c r="N133" s="162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133</v>
      </c>
      <c r="AU133" s="18" t="s">
        <v>87</v>
      </c>
    </row>
    <row r="134" spans="1:65" s="2" customFormat="1" ht="66.75" customHeight="1">
      <c r="A134" s="33"/>
      <c r="B134" s="144"/>
      <c r="C134" s="145" t="s">
        <v>151</v>
      </c>
      <c r="D134" s="145" t="s">
        <v>126</v>
      </c>
      <c r="E134" s="146" t="s">
        <v>152</v>
      </c>
      <c r="F134" s="147" t="s">
        <v>153</v>
      </c>
      <c r="G134" s="148" t="s">
        <v>129</v>
      </c>
      <c r="H134" s="149">
        <v>1</v>
      </c>
      <c r="I134" s="150"/>
      <c r="J134" s="151">
        <f>ROUND(I134*H134,2)</f>
        <v>0</v>
      </c>
      <c r="K134" s="147" t="s">
        <v>130</v>
      </c>
      <c r="L134" s="34"/>
      <c r="M134" s="152" t="s">
        <v>1</v>
      </c>
      <c r="N134" s="153" t="s">
        <v>41</v>
      </c>
      <c r="O134" s="59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6" t="s">
        <v>131</v>
      </c>
      <c r="AT134" s="156" t="s">
        <v>126</v>
      </c>
      <c r="AU134" s="156" t="s">
        <v>87</v>
      </c>
      <c r="AY134" s="18" t="s">
        <v>123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8" t="s">
        <v>84</v>
      </c>
      <c r="BK134" s="157">
        <f>ROUND(I134*H134,2)</f>
        <v>0</v>
      </c>
      <c r="BL134" s="18" t="s">
        <v>131</v>
      </c>
      <c r="BM134" s="156" t="s">
        <v>154</v>
      </c>
    </row>
    <row r="135" spans="1:65" s="2" customFormat="1" ht="11.25">
      <c r="A135" s="33"/>
      <c r="B135" s="34"/>
      <c r="C135" s="33"/>
      <c r="D135" s="158" t="s">
        <v>133</v>
      </c>
      <c r="E135" s="33"/>
      <c r="F135" s="159" t="s">
        <v>155</v>
      </c>
      <c r="G135" s="33"/>
      <c r="H135" s="33"/>
      <c r="I135" s="160"/>
      <c r="J135" s="33"/>
      <c r="K135" s="33"/>
      <c r="L135" s="34"/>
      <c r="M135" s="161"/>
      <c r="N135" s="162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133</v>
      </c>
      <c r="AU135" s="18" t="s">
        <v>87</v>
      </c>
    </row>
    <row r="136" spans="1:65" s="2" customFormat="1" ht="48">
      <c r="A136" s="33"/>
      <c r="B136" s="144"/>
      <c r="C136" s="145" t="s">
        <v>156</v>
      </c>
      <c r="D136" s="145" t="s">
        <v>126</v>
      </c>
      <c r="E136" s="146" t="s">
        <v>157</v>
      </c>
      <c r="F136" s="147" t="s">
        <v>158</v>
      </c>
      <c r="G136" s="148" t="s">
        <v>129</v>
      </c>
      <c r="H136" s="149">
        <v>1</v>
      </c>
      <c r="I136" s="150"/>
      <c r="J136" s="151">
        <f>ROUND(I136*H136,2)</f>
        <v>0</v>
      </c>
      <c r="K136" s="147" t="s">
        <v>1</v>
      </c>
      <c r="L136" s="34"/>
      <c r="M136" s="152" t="s">
        <v>1</v>
      </c>
      <c r="N136" s="153" t="s">
        <v>41</v>
      </c>
      <c r="O136" s="59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6" t="s">
        <v>131</v>
      </c>
      <c r="AT136" s="156" t="s">
        <v>126</v>
      </c>
      <c r="AU136" s="156" t="s">
        <v>87</v>
      </c>
      <c r="AY136" s="18" t="s">
        <v>123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8" t="s">
        <v>84</v>
      </c>
      <c r="BK136" s="157">
        <f>ROUND(I136*H136,2)</f>
        <v>0</v>
      </c>
      <c r="BL136" s="18" t="s">
        <v>131</v>
      </c>
      <c r="BM136" s="156" t="s">
        <v>159</v>
      </c>
    </row>
    <row r="137" spans="1:65" s="2" customFormat="1" ht="29.25">
      <c r="A137" s="33"/>
      <c r="B137" s="34"/>
      <c r="C137" s="33"/>
      <c r="D137" s="158" t="s">
        <v>133</v>
      </c>
      <c r="E137" s="33"/>
      <c r="F137" s="159" t="s">
        <v>158</v>
      </c>
      <c r="G137" s="33"/>
      <c r="H137" s="33"/>
      <c r="I137" s="160"/>
      <c r="J137" s="33"/>
      <c r="K137" s="33"/>
      <c r="L137" s="34"/>
      <c r="M137" s="161"/>
      <c r="N137" s="162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133</v>
      </c>
      <c r="AU137" s="18" t="s">
        <v>87</v>
      </c>
    </row>
    <row r="138" spans="1:65" s="13" customFormat="1" ht="33.75">
      <c r="B138" s="163"/>
      <c r="D138" s="158" t="s">
        <v>160</v>
      </c>
      <c r="E138" s="164" t="s">
        <v>1</v>
      </c>
      <c r="F138" s="165" t="s">
        <v>161</v>
      </c>
      <c r="H138" s="166">
        <v>1</v>
      </c>
      <c r="I138" s="167"/>
      <c r="L138" s="163"/>
      <c r="M138" s="168"/>
      <c r="N138" s="169"/>
      <c r="O138" s="169"/>
      <c r="P138" s="169"/>
      <c r="Q138" s="169"/>
      <c r="R138" s="169"/>
      <c r="S138" s="169"/>
      <c r="T138" s="170"/>
      <c r="AT138" s="164" t="s">
        <v>160</v>
      </c>
      <c r="AU138" s="164" t="s">
        <v>87</v>
      </c>
      <c r="AV138" s="13" t="s">
        <v>87</v>
      </c>
      <c r="AW138" s="13" t="s">
        <v>32</v>
      </c>
      <c r="AX138" s="13" t="s">
        <v>84</v>
      </c>
      <c r="AY138" s="164" t="s">
        <v>123</v>
      </c>
    </row>
    <row r="139" spans="1:65" s="2" customFormat="1" ht="16.5" customHeight="1">
      <c r="A139" s="33"/>
      <c r="B139" s="144"/>
      <c r="C139" s="145" t="s">
        <v>162</v>
      </c>
      <c r="D139" s="145" t="s">
        <v>126</v>
      </c>
      <c r="E139" s="146" t="s">
        <v>163</v>
      </c>
      <c r="F139" s="147" t="s">
        <v>164</v>
      </c>
      <c r="G139" s="148" t="s">
        <v>129</v>
      </c>
      <c r="H139" s="149">
        <v>1</v>
      </c>
      <c r="I139" s="150"/>
      <c r="J139" s="151">
        <f>ROUND(I139*H139,2)</f>
        <v>0</v>
      </c>
      <c r="K139" s="147" t="s">
        <v>130</v>
      </c>
      <c r="L139" s="34"/>
      <c r="M139" s="152" t="s">
        <v>1</v>
      </c>
      <c r="N139" s="153" t="s">
        <v>41</v>
      </c>
      <c r="O139" s="59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6" t="s">
        <v>131</v>
      </c>
      <c r="AT139" s="156" t="s">
        <v>126</v>
      </c>
      <c r="AU139" s="156" t="s">
        <v>87</v>
      </c>
      <c r="AY139" s="18" t="s">
        <v>123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8" t="s">
        <v>84</v>
      </c>
      <c r="BK139" s="157">
        <f>ROUND(I139*H139,2)</f>
        <v>0</v>
      </c>
      <c r="BL139" s="18" t="s">
        <v>131</v>
      </c>
      <c r="BM139" s="156" t="s">
        <v>165</v>
      </c>
    </row>
    <row r="140" spans="1:65" s="2" customFormat="1" ht="11.25">
      <c r="A140" s="33"/>
      <c r="B140" s="34"/>
      <c r="C140" s="33"/>
      <c r="D140" s="158" t="s">
        <v>133</v>
      </c>
      <c r="E140" s="33"/>
      <c r="F140" s="159" t="s">
        <v>164</v>
      </c>
      <c r="G140" s="33"/>
      <c r="H140" s="33"/>
      <c r="I140" s="160"/>
      <c r="J140" s="33"/>
      <c r="K140" s="33"/>
      <c r="L140" s="34"/>
      <c r="M140" s="161"/>
      <c r="N140" s="162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133</v>
      </c>
      <c r="AU140" s="18" t="s">
        <v>87</v>
      </c>
    </row>
    <row r="141" spans="1:65" s="12" customFormat="1" ht="22.9" customHeight="1">
      <c r="B141" s="131"/>
      <c r="D141" s="132" t="s">
        <v>75</v>
      </c>
      <c r="E141" s="142" t="s">
        <v>166</v>
      </c>
      <c r="F141" s="142" t="s">
        <v>167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SUM(P142:P143)</f>
        <v>0</v>
      </c>
      <c r="Q141" s="137"/>
      <c r="R141" s="138">
        <f>SUM(R142:R143)</f>
        <v>0</v>
      </c>
      <c r="S141" s="137"/>
      <c r="T141" s="139">
        <f>SUM(T142:T143)</f>
        <v>0</v>
      </c>
      <c r="AR141" s="132" t="s">
        <v>122</v>
      </c>
      <c r="AT141" s="140" t="s">
        <v>75</v>
      </c>
      <c r="AU141" s="140" t="s">
        <v>84</v>
      </c>
      <c r="AY141" s="132" t="s">
        <v>123</v>
      </c>
      <c r="BK141" s="141">
        <f>SUM(BK142:BK143)</f>
        <v>0</v>
      </c>
    </row>
    <row r="142" spans="1:65" s="2" customFormat="1" ht="36">
      <c r="A142" s="33"/>
      <c r="B142" s="144"/>
      <c r="C142" s="145" t="s">
        <v>168</v>
      </c>
      <c r="D142" s="145" t="s">
        <v>126</v>
      </c>
      <c r="E142" s="146" t="s">
        <v>169</v>
      </c>
      <c r="F142" s="147" t="s">
        <v>170</v>
      </c>
      <c r="G142" s="148" t="s">
        <v>171</v>
      </c>
      <c r="H142" s="149">
        <v>10</v>
      </c>
      <c r="I142" s="150"/>
      <c r="J142" s="151">
        <f>ROUND(I142*H142,2)</f>
        <v>0</v>
      </c>
      <c r="K142" s="147" t="s">
        <v>130</v>
      </c>
      <c r="L142" s="34"/>
      <c r="M142" s="152" t="s">
        <v>1</v>
      </c>
      <c r="N142" s="153" t="s">
        <v>41</v>
      </c>
      <c r="O142" s="59"/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6" t="s">
        <v>131</v>
      </c>
      <c r="AT142" s="156" t="s">
        <v>126</v>
      </c>
      <c r="AU142" s="156" t="s">
        <v>87</v>
      </c>
      <c r="AY142" s="18" t="s">
        <v>123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8" t="s">
        <v>84</v>
      </c>
      <c r="BK142" s="157">
        <f>ROUND(I142*H142,2)</f>
        <v>0</v>
      </c>
      <c r="BL142" s="18" t="s">
        <v>131</v>
      </c>
      <c r="BM142" s="156" t="s">
        <v>172</v>
      </c>
    </row>
    <row r="143" spans="1:65" s="2" customFormat="1" ht="11.25">
      <c r="A143" s="33"/>
      <c r="B143" s="34"/>
      <c r="C143" s="33"/>
      <c r="D143" s="158" t="s">
        <v>133</v>
      </c>
      <c r="E143" s="33"/>
      <c r="F143" s="159" t="s">
        <v>173</v>
      </c>
      <c r="G143" s="33"/>
      <c r="H143" s="33"/>
      <c r="I143" s="160"/>
      <c r="J143" s="33"/>
      <c r="K143" s="33"/>
      <c r="L143" s="34"/>
      <c r="M143" s="171"/>
      <c r="N143" s="172"/>
      <c r="O143" s="173"/>
      <c r="P143" s="173"/>
      <c r="Q143" s="173"/>
      <c r="R143" s="173"/>
      <c r="S143" s="173"/>
      <c r="T143" s="17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133</v>
      </c>
      <c r="AU143" s="18" t="s">
        <v>87</v>
      </c>
    </row>
    <row r="144" spans="1:65" s="2" customFormat="1" ht="6.95" customHeight="1">
      <c r="A144" s="33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34"/>
      <c r="M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</sheetData>
  <autoFilter ref="C119:K143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641"/>
  <sheetViews>
    <sheetView showGridLines="0" tabSelected="1" topLeftCell="A353" workbookViewId="0">
      <selection activeCell="W379" sqref="W37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90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95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48" t="str">
        <f>'Rekapitulace stavby'!K6</f>
        <v>REKONSTRUKCE VEVERKOVY ULICE, PŘELOUČ</v>
      </c>
      <c r="F7" s="249"/>
      <c r="G7" s="249"/>
      <c r="H7" s="249"/>
      <c r="L7" s="21"/>
    </row>
    <row r="8" spans="1:46" s="2" customFormat="1" ht="12" customHeight="1">
      <c r="A8" s="33"/>
      <c r="B8" s="34"/>
      <c r="C8" s="33"/>
      <c r="D8" s="28" t="s">
        <v>96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8" t="s">
        <v>174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86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19. 12. 2019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12"/>
      <c r="G18" s="212"/>
      <c r="H18" s="212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36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40</v>
      </c>
      <c r="E33" s="28" t="s">
        <v>41</v>
      </c>
      <c r="F33" s="100">
        <f>ROUND((SUM(BE125:BE640)),  2)</f>
        <v>0</v>
      </c>
      <c r="G33" s="33"/>
      <c r="H33" s="33"/>
      <c r="I33" s="101">
        <v>0.21</v>
      </c>
      <c r="J33" s="100">
        <f>ROUND(((SUM(BE125:BE640))*I33),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0">
        <f>ROUND((SUM(BF125:BF640)),  2)</f>
        <v>0</v>
      </c>
      <c r="G34" s="33"/>
      <c r="H34" s="33"/>
      <c r="I34" s="101">
        <v>0.15</v>
      </c>
      <c r="J34" s="100">
        <f>ROUND(((SUM(BF125:BF640))*I34),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0">
        <f>ROUND((SUM(BG125:BG640)),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0">
        <f>ROUND((SUM(BH125:BH640)),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0">
        <f>ROUND((SUM(BI125:BI640)),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46</v>
      </c>
      <c r="E39" s="61"/>
      <c r="F39" s="61"/>
      <c r="G39" s="104" t="s">
        <v>47</v>
      </c>
      <c r="H39" s="105" t="s">
        <v>48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8" t="s">
        <v>52</v>
      </c>
      <c r="G61" s="46" t="s">
        <v>51</v>
      </c>
      <c r="H61" s="36"/>
      <c r="I61" s="36"/>
      <c r="J61" s="109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8" t="s">
        <v>52</v>
      </c>
      <c r="G76" s="46" t="s">
        <v>51</v>
      </c>
      <c r="H76" s="36"/>
      <c r="I76" s="36"/>
      <c r="J76" s="109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REKONSTRUKCE VEVERKOVY ULICE, PŘELOUČ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8" t="str">
        <f>E9</f>
        <v>SO 101 - KOMUNIKACE A CHODNÍKY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ul.Veverkova, Přelouč</v>
      </c>
      <c r="G89" s="33"/>
      <c r="H89" s="33"/>
      <c r="I89" s="28" t="s">
        <v>22</v>
      </c>
      <c r="J89" s="56" t="str">
        <f>IF(J12="","",J12)</f>
        <v>19. 12. 2019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28" t="s">
        <v>30</v>
      </c>
      <c r="J91" s="31" t="str">
        <f>E21</f>
        <v>VDI Projekt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Sýkorová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99</v>
      </c>
      <c r="D94" s="102"/>
      <c r="E94" s="102"/>
      <c r="F94" s="102"/>
      <c r="G94" s="102"/>
      <c r="H94" s="102"/>
      <c r="I94" s="102"/>
      <c r="J94" s="111" t="s">
        <v>100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101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102</v>
      </c>
    </row>
    <row r="97" spans="1:31" s="9" customFormat="1" ht="24.95" customHeight="1">
      <c r="B97" s="113"/>
      <c r="D97" s="114" t="s">
        <v>175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customHeight="1">
      <c r="B98" s="117"/>
      <c r="D98" s="118" t="s">
        <v>176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10" customFormat="1" ht="19.899999999999999" customHeight="1">
      <c r="B99" s="117"/>
      <c r="D99" s="118" t="s">
        <v>177</v>
      </c>
      <c r="E99" s="119"/>
      <c r="F99" s="119"/>
      <c r="G99" s="119"/>
      <c r="H99" s="119"/>
      <c r="I99" s="119"/>
      <c r="J99" s="120">
        <f>J340</f>
        <v>0</v>
      </c>
      <c r="L99" s="117"/>
    </row>
    <row r="100" spans="1:31" s="10" customFormat="1" ht="19.899999999999999" customHeight="1">
      <c r="B100" s="117"/>
      <c r="D100" s="118" t="s">
        <v>178</v>
      </c>
      <c r="E100" s="119"/>
      <c r="F100" s="119"/>
      <c r="G100" s="119"/>
      <c r="H100" s="119"/>
      <c r="I100" s="119"/>
      <c r="J100" s="120">
        <f>J344</f>
        <v>0</v>
      </c>
      <c r="L100" s="117"/>
    </row>
    <row r="101" spans="1:31" s="10" customFormat="1" ht="19.899999999999999" customHeight="1">
      <c r="B101" s="117"/>
      <c r="D101" s="118" t="s">
        <v>179</v>
      </c>
      <c r="E101" s="119"/>
      <c r="F101" s="119"/>
      <c r="G101" s="119"/>
      <c r="H101" s="119"/>
      <c r="I101" s="119"/>
      <c r="J101" s="120">
        <f>J353</f>
        <v>0</v>
      </c>
      <c r="L101" s="117"/>
    </row>
    <row r="102" spans="1:31" s="10" customFormat="1" ht="19.899999999999999" customHeight="1">
      <c r="B102" s="117"/>
      <c r="D102" s="118" t="s">
        <v>180</v>
      </c>
      <c r="E102" s="119"/>
      <c r="F102" s="119"/>
      <c r="G102" s="119"/>
      <c r="H102" s="119"/>
      <c r="I102" s="119"/>
      <c r="J102" s="120">
        <f>J429</f>
        <v>0</v>
      </c>
      <c r="L102" s="117"/>
    </row>
    <row r="103" spans="1:31" s="10" customFormat="1" ht="19.899999999999999" customHeight="1">
      <c r="B103" s="117"/>
      <c r="D103" s="118" t="s">
        <v>181</v>
      </c>
      <c r="E103" s="119"/>
      <c r="F103" s="119"/>
      <c r="G103" s="119"/>
      <c r="H103" s="119"/>
      <c r="I103" s="119"/>
      <c r="J103" s="120">
        <f>J462</f>
        <v>0</v>
      </c>
      <c r="L103" s="117"/>
    </row>
    <row r="104" spans="1:31" s="10" customFormat="1" ht="19.899999999999999" customHeight="1">
      <c r="B104" s="117"/>
      <c r="D104" s="118" t="s">
        <v>182</v>
      </c>
      <c r="E104" s="119"/>
      <c r="F104" s="119"/>
      <c r="G104" s="119"/>
      <c r="H104" s="119"/>
      <c r="I104" s="119"/>
      <c r="J104" s="120">
        <f>J582</f>
        <v>0</v>
      </c>
      <c r="L104" s="117"/>
    </row>
    <row r="105" spans="1:31" s="10" customFormat="1" ht="19.899999999999999" customHeight="1">
      <c r="B105" s="117"/>
      <c r="D105" s="118" t="s">
        <v>183</v>
      </c>
      <c r="E105" s="119"/>
      <c r="F105" s="119"/>
      <c r="G105" s="119"/>
      <c r="H105" s="119"/>
      <c r="I105" s="119"/>
      <c r="J105" s="120">
        <f>J638</f>
        <v>0</v>
      </c>
      <c r="L105" s="117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107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8" t="str">
        <f>E7</f>
        <v>REKONSTRUKCE VEVERKOVY ULICE, PŘELOUČ</v>
      </c>
      <c r="F115" s="249"/>
      <c r="G115" s="249"/>
      <c r="H115" s="24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96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28" t="str">
        <f>E9</f>
        <v>SO 101 - KOMUNIKACE A CHODNÍKY</v>
      </c>
      <c r="F117" s="250"/>
      <c r="G117" s="250"/>
      <c r="H117" s="250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3"/>
      <c r="E119" s="33"/>
      <c r="F119" s="26" t="str">
        <f>F12</f>
        <v>ul.Veverkova, Přelouč</v>
      </c>
      <c r="G119" s="33"/>
      <c r="H119" s="33"/>
      <c r="I119" s="28" t="s">
        <v>22</v>
      </c>
      <c r="J119" s="56" t="str">
        <f>IF(J12="","",J12)</f>
        <v>19. 12. 2019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3"/>
      <c r="E121" s="33"/>
      <c r="F121" s="26" t="str">
        <f>E15</f>
        <v>Město Přelouč</v>
      </c>
      <c r="G121" s="33"/>
      <c r="H121" s="33"/>
      <c r="I121" s="28" t="s">
        <v>30</v>
      </c>
      <c r="J121" s="31" t="str">
        <f>E21</f>
        <v>VDI Projekt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28</v>
      </c>
      <c r="D122" s="33"/>
      <c r="E122" s="33"/>
      <c r="F122" s="26" t="str">
        <f>IF(E18="","",E18)</f>
        <v>Vyplň údaj</v>
      </c>
      <c r="G122" s="33"/>
      <c r="H122" s="33"/>
      <c r="I122" s="28" t="s">
        <v>33</v>
      </c>
      <c r="J122" s="31" t="str">
        <f>E24</f>
        <v>Sýkorová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1"/>
      <c r="B124" s="122"/>
      <c r="C124" s="123" t="s">
        <v>108</v>
      </c>
      <c r="D124" s="124" t="s">
        <v>61</v>
      </c>
      <c r="E124" s="124" t="s">
        <v>57</v>
      </c>
      <c r="F124" s="124" t="s">
        <v>58</v>
      </c>
      <c r="G124" s="124" t="s">
        <v>109</v>
      </c>
      <c r="H124" s="124" t="s">
        <v>110</v>
      </c>
      <c r="I124" s="124" t="s">
        <v>111</v>
      </c>
      <c r="J124" s="124" t="s">
        <v>100</v>
      </c>
      <c r="K124" s="125" t="s">
        <v>112</v>
      </c>
      <c r="L124" s="126"/>
      <c r="M124" s="63" t="s">
        <v>1</v>
      </c>
      <c r="N124" s="64" t="s">
        <v>40</v>
      </c>
      <c r="O124" s="64" t="s">
        <v>113</v>
      </c>
      <c r="P124" s="64" t="s">
        <v>114</v>
      </c>
      <c r="Q124" s="64" t="s">
        <v>115</v>
      </c>
      <c r="R124" s="64" t="s">
        <v>116</v>
      </c>
      <c r="S124" s="64" t="s">
        <v>117</v>
      </c>
      <c r="T124" s="65" t="s">
        <v>118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9" customHeight="1">
      <c r="A125" s="33"/>
      <c r="B125" s="34"/>
      <c r="C125" s="70" t="s">
        <v>119</v>
      </c>
      <c r="D125" s="33"/>
      <c r="E125" s="33"/>
      <c r="F125" s="33"/>
      <c r="G125" s="33"/>
      <c r="H125" s="33"/>
      <c r="I125" s="33"/>
      <c r="J125" s="127">
        <f>BK125</f>
        <v>0</v>
      </c>
      <c r="K125" s="33"/>
      <c r="L125" s="34"/>
      <c r="M125" s="66"/>
      <c r="N125" s="57"/>
      <c r="O125" s="67"/>
      <c r="P125" s="128">
        <f>P126</f>
        <v>0</v>
      </c>
      <c r="Q125" s="67"/>
      <c r="R125" s="128">
        <f>R126</f>
        <v>441.19120180000004</v>
      </c>
      <c r="S125" s="67"/>
      <c r="T125" s="129">
        <f>T126</f>
        <v>452.07310000000007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75</v>
      </c>
      <c r="AU125" s="18" t="s">
        <v>102</v>
      </c>
      <c r="BK125" s="130">
        <f>BK126</f>
        <v>0</v>
      </c>
    </row>
    <row r="126" spans="1:65" s="12" customFormat="1" ht="25.9" customHeight="1">
      <c r="B126" s="131"/>
      <c r="D126" s="132" t="s">
        <v>75</v>
      </c>
      <c r="E126" s="133" t="s">
        <v>184</v>
      </c>
      <c r="F126" s="133" t="s">
        <v>185</v>
      </c>
      <c r="I126" s="134"/>
      <c r="J126" s="135">
        <f>BK126</f>
        <v>0</v>
      </c>
      <c r="L126" s="131"/>
      <c r="M126" s="136"/>
      <c r="N126" s="137"/>
      <c r="O126" s="137"/>
      <c r="P126" s="138">
        <f>P127+P340+P344+P353+P429+P462+P582+P638</f>
        <v>0</v>
      </c>
      <c r="Q126" s="137"/>
      <c r="R126" s="138">
        <f>R127+R340+R344+R353+R429+R462+R582+R638</f>
        <v>441.19120180000004</v>
      </c>
      <c r="S126" s="137"/>
      <c r="T126" s="139">
        <f>T127+T340+T344+T353+T429+T462+T582+T638</f>
        <v>452.07310000000007</v>
      </c>
      <c r="AR126" s="132" t="s">
        <v>84</v>
      </c>
      <c r="AT126" s="140" t="s">
        <v>75</v>
      </c>
      <c r="AU126" s="140" t="s">
        <v>76</v>
      </c>
      <c r="AY126" s="132" t="s">
        <v>123</v>
      </c>
      <c r="BK126" s="141">
        <f>BK127+BK340+BK344+BK353+BK429+BK462+BK582+BK638</f>
        <v>0</v>
      </c>
    </row>
    <row r="127" spans="1:65" s="12" customFormat="1" ht="22.9" customHeight="1">
      <c r="B127" s="131"/>
      <c r="D127" s="132" t="s">
        <v>75</v>
      </c>
      <c r="E127" s="142" t="s">
        <v>84</v>
      </c>
      <c r="F127" s="142" t="s">
        <v>186</v>
      </c>
      <c r="I127" s="134"/>
      <c r="J127" s="143">
        <f>BK127</f>
        <v>0</v>
      </c>
      <c r="L127" s="131"/>
      <c r="M127" s="136"/>
      <c r="N127" s="137"/>
      <c r="O127" s="137"/>
      <c r="P127" s="138">
        <f>SUM(P128:P339)</f>
        <v>0</v>
      </c>
      <c r="Q127" s="137"/>
      <c r="R127" s="138">
        <f>SUM(R128:R339)</f>
        <v>140.30488000000003</v>
      </c>
      <c r="S127" s="137"/>
      <c r="T127" s="139">
        <f>SUM(T128:T339)</f>
        <v>451.66310000000004</v>
      </c>
      <c r="AR127" s="132" t="s">
        <v>84</v>
      </c>
      <c r="AT127" s="140" t="s">
        <v>75</v>
      </c>
      <c r="AU127" s="140" t="s">
        <v>84</v>
      </c>
      <c r="AY127" s="132" t="s">
        <v>123</v>
      </c>
      <c r="BK127" s="141">
        <f>SUM(BK128:BK339)</f>
        <v>0</v>
      </c>
    </row>
    <row r="128" spans="1:65" s="2" customFormat="1" ht="33" customHeight="1">
      <c r="A128" s="33"/>
      <c r="B128" s="144"/>
      <c r="C128" s="145" t="s">
        <v>84</v>
      </c>
      <c r="D128" s="145" t="s">
        <v>126</v>
      </c>
      <c r="E128" s="146" t="s">
        <v>187</v>
      </c>
      <c r="F128" s="147" t="s">
        <v>188</v>
      </c>
      <c r="G128" s="148" t="s">
        <v>189</v>
      </c>
      <c r="H128" s="149">
        <v>32.6</v>
      </c>
      <c r="I128" s="150"/>
      <c r="J128" s="151">
        <f>ROUND(I128*H128,2)</f>
        <v>0</v>
      </c>
      <c r="K128" s="147" t="s">
        <v>130</v>
      </c>
      <c r="L128" s="34"/>
      <c r="M128" s="152" t="s">
        <v>1</v>
      </c>
      <c r="N128" s="153" t="s">
        <v>41</v>
      </c>
      <c r="O128" s="59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6" t="s">
        <v>145</v>
      </c>
      <c r="AT128" s="156" t="s">
        <v>126</v>
      </c>
      <c r="AU128" s="156" t="s">
        <v>87</v>
      </c>
      <c r="AY128" s="18" t="s">
        <v>123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8" t="s">
        <v>84</v>
      </c>
      <c r="BK128" s="157">
        <f>ROUND(I128*H128,2)</f>
        <v>0</v>
      </c>
      <c r="BL128" s="18" t="s">
        <v>145</v>
      </c>
      <c r="BM128" s="156" t="s">
        <v>190</v>
      </c>
    </row>
    <row r="129" spans="1:65" s="2" customFormat="1" ht="19.5">
      <c r="A129" s="33"/>
      <c r="B129" s="34"/>
      <c r="C129" s="33"/>
      <c r="D129" s="158" t="s">
        <v>133</v>
      </c>
      <c r="E129" s="33"/>
      <c r="F129" s="159" t="s">
        <v>191</v>
      </c>
      <c r="G129" s="33"/>
      <c r="H129" s="33"/>
      <c r="I129" s="160"/>
      <c r="J129" s="33"/>
      <c r="K129" s="33"/>
      <c r="L129" s="34"/>
      <c r="M129" s="161"/>
      <c r="N129" s="162"/>
      <c r="O129" s="59"/>
      <c r="P129" s="59"/>
      <c r="Q129" s="59"/>
      <c r="R129" s="59"/>
      <c r="S129" s="59"/>
      <c r="T129" s="6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133</v>
      </c>
      <c r="AU129" s="18" t="s">
        <v>87</v>
      </c>
    </row>
    <row r="130" spans="1:65" s="14" customFormat="1" ht="11.25">
      <c r="B130" s="175"/>
      <c r="D130" s="158" t="s">
        <v>160</v>
      </c>
      <c r="E130" s="176" t="s">
        <v>1</v>
      </c>
      <c r="F130" s="177" t="s">
        <v>192</v>
      </c>
      <c r="H130" s="176" t="s">
        <v>1</v>
      </c>
      <c r="I130" s="178"/>
      <c r="L130" s="175"/>
      <c r="M130" s="179"/>
      <c r="N130" s="180"/>
      <c r="O130" s="180"/>
      <c r="P130" s="180"/>
      <c r="Q130" s="180"/>
      <c r="R130" s="180"/>
      <c r="S130" s="180"/>
      <c r="T130" s="181"/>
      <c r="AT130" s="176" t="s">
        <v>160</v>
      </c>
      <c r="AU130" s="176" t="s">
        <v>87</v>
      </c>
      <c r="AV130" s="14" t="s">
        <v>84</v>
      </c>
      <c r="AW130" s="14" t="s">
        <v>32</v>
      </c>
      <c r="AX130" s="14" t="s">
        <v>76</v>
      </c>
      <c r="AY130" s="176" t="s">
        <v>123</v>
      </c>
    </row>
    <row r="131" spans="1:65" s="13" customFormat="1" ht="11.25">
      <c r="B131" s="163"/>
      <c r="D131" s="158" t="s">
        <v>160</v>
      </c>
      <c r="E131" s="164" t="s">
        <v>1</v>
      </c>
      <c r="F131" s="165" t="s">
        <v>193</v>
      </c>
      <c r="H131" s="166">
        <v>32.6</v>
      </c>
      <c r="I131" s="167"/>
      <c r="L131" s="163"/>
      <c r="M131" s="168"/>
      <c r="N131" s="169"/>
      <c r="O131" s="169"/>
      <c r="P131" s="169"/>
      <c r="Q131" s="169"/>
      <c r="R131" s="169"/>
      <c r="S131" s="169"/>
      <c r="T131" s="170"/>
      <c r="AT131" s="164" t="s">
        <v>160</v>
      </c>
      <c r="AU131" s="164" t="s">
        <v>87</v>
      </c>
      <c r="AV131" s="13" t="s">
        <v>87</v>
      </c>
      <c r="AW131" s="13" t="s">
        <v>32</v>
      </c>
      <c r="AX131" s="13" t="s">
        <v>84</v>
      </c>
      <c r="AY131" s="164" t="s">
        <v>123</v>
      </c>
    </row>
    <row r="132" spans="1:65" s="2" customFormat="1" ht="24">
      <c r="A132" s="33"/>
      <c r="B132" s="144"/>
      <c r="C132" s="145" t="s">
        <v>87</v>
      </c>
      <c r="D132" s="145" t="s">
        <v>126</v>
      </c>
      <c r="E132" s="146" t="s">
        <v>194</v>
      </c>
      <c r="F132" s="147" t="s">
        <v>195</v>
      </c>
      <c r="G132" s="148" t="s">
        <v>189</v>
      </c>
      <c r="H132" s="149">
        <v>269.2</v>
      </c>
      <c r="I132" s="150"/>
      <c r="J132" s="151">
        <f>ROUND(I132*H132,2)</f>
        <v>0</v>
      </c>
      <c r="K132" s="147" t="s">
        <v>130</v>
      </c>
      <c r="L132" s="34"/>
      <c r="M132" s="152" t="s">
        <v>1</v>
      </c>
      <c r="N132" s="153" t="s">
        <v>41</v>
      </c>
      <c r="O132" s="59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6" t="s">
        <v>145</v>
      </c>
      <c r="AT132" s="156" t="s">
        <v>126</v>
      </c>
      <c r="AU132" s="156" t="s">
        <v>87</v>
      </c>
      <c r="AY132" s="18" t="s">
        <v>123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8" t="s">
        <v>84</v>
      </c>
      <c r="BK132" s="157">
        <f>ROUND(I132*H132,2)</f>
        <v>0</v>
      </c>
      <c r="BL132" s="18" t="s">
        <v>145</v>
      </c>
      <c r="BM132" s="156" t="s">
        <v>196</v>
      </c>
    </row>
    <row r="133" spans="1:65" s="2" customFormat="1" ht="11.25">
      <c r="A133" s="33"/>
      <c r="B133" s="34"/>
      <c r="C133" s="33"/>
      <c r="D133" s="158" t="s">
        <v>133</v>
      </c>
      <c r="E133" s="33"/>
      <c r="F133" s="159" t="s">
        <v>197</v>
      </c>
      <c r="G133" s="33"/>
      <c r="H133" s="33"/>
      <c r="I133" s="160"/>
      <c r="J133" s="33"/>
      <c r="K133" s="33"/>
      <c r="L133" s="34"/>
      <c r="M133" s="161"/>
      <c r="N133" s="162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133</v>
      </c>
      <c r="AU133" s="18" t="s">
        <v>87</v>
      </c>
    </row>
    <row r="134" spans="1:65" s="14" customFormat="1" ht="11.25">
      <c r="B134" s="175"/>
      <c r="D134" s="158" t="s">
        <v>160</v>
      </c>
      <c r="E134" s="176" t="s">
        <v>1</v>
      </c>
      <c r="F134" s="177" t="s">
        <v>198</v>
      </c>
      <c r="H134" s="176" t="s">
        <v>1</v>
      </c>
      <c r="I134" s="178"/>
      <c r="L134" s="175"/>
      <c r="M134" s="179"/>
      <c r="N134" s="180"/>
      <c r="O134" s="180"/>
      <c r="P134" s="180"/>
      <c r="Q134" s="180"/>
      <c r="R134" s="180"/>
      <c r="S134" s="180"/>
      <c r="T134" s="181"/>
      <c r="AT134" s="176" t="s">
        <v>160</v>
      </c>
      <c r="AU134" s="176" t="s">
        <v>87</v>
      </c>
      <c r="AV134" s="14" t="s">
        <v>84</v>
      </c>
      <c r="AW134" s="14" t="s">
        <v>32</v>
      </c>
      <c r="AX134" s="14" t="s">
        <v>76</v>
      </c>
      <c r="AY134" s="176" t="s">
        <v>123</v>
      </c>
    </row>
    <row r="135" spans="1:65" s="13" customFormat="1" ht="11.25">
      <c r="B135" s="163"/>
      <c r="D135" s="158" t="s">
        <v>160</v>
      </c>
      <c r="E135" s="164" t="s">
        <v>1</v>
      </c>
      <c r="F135" s="165" t="s">
        <v>199</v>
      </c>
      <c r="H135" s="166">
        <v>60</v>
      </c>
      <c r="I135" s="167"/>
      <c r="L135" s="163"/>
      <c r="M135" s="168"/>
      <c r="N135" s="169"/>
      <c r="O135" s="169"/>
      <c r="P135" s="169"/>
      <c r="Q135" s="169"/>
      <c r="R135" s="169"/>
      <c r="S135" s="169"/>
      <c r="T135" s="170"/>
      <c r="AT135" s="164" t="s">
        <v>160</v>
      </c>
      <c r="AU135" s="164" t="s">
        <v>87</v>
      </c>
      <c r="AV135" s="13" t="s">
        <v>87</v>
      </c>
      <c r="AW135" s="13" t="s">
        <v>32</v>
      </c>
      <c r="AX135" s="13" t="s">
        <v>76</v>
      </c>
      <c r="AY135" s="164" t="s">
        <v>123</v>
      </c>
    </row>
    <row r="136" spans="1:65" s="13" customFormat="1" ht="11.25">
      <c r="B136" s="163"/>
      <c r="D136" s="158" t="s">
        <v>160</v>
      </c>
      <c r="E136" s="164" t="s">
        <v>1</v>
      </c>
      <c r="F136" s="165" t="s">
        <v>200</v>
      </c>
      <c r="H136" s="166">
        <v>134</v>
      </c>
      <c r="I136" s="167"/>
      <c r="L136" s="163"/>
      <c r="M136" s="168"/>
      <c r="N136" s="169"/>
      <c r="O136" s="169"/>
      <c r="P136" s="169"/>
      <c r="Q136" s="169"/>
      <c r="R136" s="169"/>
      <c r="S136" s="169"/>
      <c r="T136" s="170"/>
      <c r="AT136" s="164" t="s">
        <v>160</v>
      </c>
      <c r="AU136" s="164" t="s">
        <v>87</v>
      </c>
      <c r="AV136" s="13" t="s">
        <v>87</v>
      </c>
      <c r="AW136" s="13" t="s">
        <v>32</v>
      </c>
      <c r="AX136" s="13" t="s">
        <v>76</v>
      </c>
      <c r="AY136" s="164" t="s">
        <v>123</v>
      </c>
    </row>
    <row r="137" spans="1:65" s="13" customFormat="1" ht="11.25">
      <c r="B137" s="163"/>
      <c r="D137" s="158" t="s">
        <v>160</v>
      </c>
      <c r="E137" s="164" t="s">
        <v>1</v>
      </c>
      <c r="F137" s="165" t="s">
        <v>201</v>
      </c>
      <c r="H137" s="166">
        <v>42.6</v>
      </c>
      <c r="I137" s="167"/>
      <c r="L137" s="163"/>
      <c r="M137" s="168"/>
      <c r="N137" s="169"/>
      <c r="O137" s="169"/>
      <c r="P137" s="169"/>
      <c r="Q137" s="169"/>
      <c r="R137" s="169"/>
      <c r="S137" s="169"/>
      <c r="T137" s="170"/>
      <c r="AT137" s="164" t="s">
        <v>160</v>
      </c>
      <c r="AU137" s="164" t="s">
        <v>87</v>
      </c>
      <c r="AV137" s="13" t="s">
        <v>87</v>
      </c>
      <c r="AW137" s="13" t="s">
        <v>32</v>
      </c>
      <c r="AX137" s="13" t="s">
        <v>76</v>
      </c>
      <c r="AY137" s="164" t="s">
        <v>123</v>
      </c>
    </row>
    <row r="138" spans="1:65" s="13" customFormat="1" ht="11.25">
      <c r="B138" s="163"/>
      <c r="D138" s="158" t="s">
        <v>160</v>
      </c>
      <c r="E138" s="164" t="s">
        <v>1</v>
      </c>
      <c r="F138" s="165" t="s">
        <v>202</v>
      </c>
      <c r="H138" s="166">
        <v>32.6</v>
      </c>
      <c r="I138" s="167"/>
      <c r="L138" s="163"/>
      <c r="M138" s="168"/>
      <c r="N138" s="169"/>
      <c r="O138" s="169"/>
      <c r="P138" s="169"/>
      <c r="Q138" s="169"/>
      <c r="R138" s="169"/>
      <c r="S138" s="169"/>
      <c r="T138" s="170"/>
      <c r="AT138" s="164" t="s">
        <v>160</v>
      </c>
      <c r="AU138" s="164" t="s">
        <v>87</v>
      </c>
      <c r="AV138" s="13" t="s">
        <v>87</v>
      </c>
      <c r="AW138" s="13" t="s">
        <v>32</v>
      </c>
      <c r="AX138" s="13" t="s">
        <v>76</v>
      </c>
      <c r="AY138" s="164" t="s">
        <v>123</v>
      </c>
    </row>
    <row r="139" spans="1:65" s="15" customFormat="1" ht="11.25">
      <c r="B139" s="182"/>
      <c r="D139" s="158" t="s">
        <v>160</v>
      </c>
      <c r="E139" s="183" t="s">
        <v>1</v>
      </c>
      <c r="F139" s="184" t="s">
        <v>203</v>
      </c>
      <c r="H139" s="185">
        <v>269.2</v>
      </c>
      <c r="I139" s="186"/>
      <c r="L139" s="182"/>
      <c r="M139" s="187"/>
      <c r="N139" s="188"/>
      <c r="O139" s="188"/>
      <c r="P139" s="188"/>
      <c r="Q139" s="188"/>
      <c r="R139" s="188"/>
      <c r="S139" s="188"/>
      <c r="T139" s="189"/>
      <c r="AT139" s="183" t="s">
        <v>160</v>
      </c>
      <c r="AU139" s="183" t="s">
        <v>87</v>
      </c>
      <c r="AV139" s="15" t="s">
        <v>145</v>
      </c>
      <c r="AW139" s="15" t="s">
        <v>32</v>
      </c>
      <c r="AX139" s="15" t="s">
        <v>84</v>
      </c>
      <c r="AY139" s="183" t="s">
        <v>123</v>
      </c>
    </row>
    <row r="140" spans="1:65" s="2" customFormat="1" ht="24">
      <c r="A140" s="33"/>
      <c r="B140" s="144"/>
      <c r="C140" s="145" t="s">
        <v>139</v>
      </c>
      <c r="D140" s="145" t="s">
        <v>126</v>
      </c>
      <c r="E140" s="146" t="s">
        <v>204</v>
      </c>
      <c r="F140" s="147" t="s">
        <v>205</v>
      </c>
      <c r="G140" s="148" t="s">
        <v>189</v>
      </c>
      <c r="H140" s="149">
        <v>263.89999999999998</v>
      </c>
      <c r="I140" s="150"/>
      <c r="J140" s="151">
        <f>ROUND(I140*H140,2)</f>
        <v>0</v>
      </c>
      <c r="K140" s="147" t="s">
        <v>130</v>
      </c>
      <c r="L140" s="34"/>
      <c r="M140" s="152" t="s">
        <v>1</v>
      </c>
      <c r="N140" s="153" t="s">
        <v>41</v>
      </c>
      <c r="O140" s="59"/>
      <c r="P140" s="154">
        <f>O140*H140</f>
        <v>0</v>
      </c>
      <c r="Q140" s="154">
        <v>0</v>
      </c>
      <c r="R140" s="154">
        <f>Q140*H140</f>
        <v>0</v>
      </c>
      <c r="S140" s="154">
        <v>0.255</v>
      </c>
      <c r="T140" s="155">
        <f>S140*H140</f>
        <v>67.294499999999999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6" t="s">
        <v>145</v>
      </c>
      <c r="AT140" s="156" t="s">
        <v>126</v>
      </c>
      <c r="AU140" s="156" t="s">
        <v>87</v>
      </c>
      <c r="AY140" s="18" t="s">
        <v>123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8" t="s">
        <v>84</v>
      </c>
      <c r="BK140" s="157">
        <f>ROUND(I140*H140,2)</f>
        <v>0</v>
      </c>
      <c r="BL140" s="18" t="s">
        <v>145</v>
      </c>
      <c r="BM140" s="156" t="s">
        <v>206</v>
      </c>
    </row>
    <row r="141" spans="1:65" s="2" customFormat="1" ht="48.75">
      <c r="A141" s="33"/>
      <c r="B141" s="34"/>
      <c r="C141" s="33"/>
      <c r="D141" s="158" t="s">
        <v>133</v>
      </c>
      <c r="E141" s="33"/>
      <c r="F141" s="159" t="s">
        <v>207</v>
      </c>
      <c r="G141" s="33"/>
      <c r="H141" s="33"/>
      <c r="I141" s="160"/>
      <c r="J141" s="33"/>
      <c r="K141" s="33"/>
      <c r="L141" s="34"/>
      <c r="M141" s="161"/>
      <c r="N141" s="162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133</v>
      </c>
      <c r="AU141" s="18" t="s">
        <v>87</v>
      </c>
    </row>
    <row r="142" spans="1:65" s="14" customFormat="1" ht="11.25">
      <c r="B142" s="175"/>
      <c r="D142" s="158" t="s">
        <v>160</v>
      </c>
      <c r="E142" s="176" t="s">
        <v>1</v>
      </c>
      <c r="F142" s="177" t="s">
        <v>208</v>
      </c>
      <c r="H142" s="176" t="s">
        <v>1</v>
      </c>
      <c r="I142" s="178"/>
      <c r="L142" s="175"/>
      <c r="M142" s="179"/>
      <c r="N142" s="180"/>
      <c r="O142" s="180"/>
      <c r="P142" s="180"/>
      <c r="Q142" s="180"/>
      <c r="R142" s="180"/>
      <c r="S142" s="180"/>
      <c r="T142" s="181"/>
      <c r="AT142" s="176" t="s">
        <v>160</v>
      </c>
      <c r="AU142" s="176" t="s">
        <v>87</v>
      </c>
      <c r="AV142" s="14" t="s">
        <v>84</v>
      </c>
      <c r="AW142" s="14" t="s">
        <v>32</v>
      </c>
      <c r="AX142" s="14" t="s">
        <v>76</v>
      </c>
      <c r="AY142" s="176" t="s">
        <v>123</v>
      </c>
    </row>
    <row r="143" spans="1:65" s="13" customFormat="1" ht="11.25">
      <c r="B143" s="163"/>
      <c r="D143" s="158" t="s">
        <v>160</v>
      </c>
      <c r="E143" s="164" t="s">
        <v>1</v>
      </c>
      <c r="F143" s="165" t="s">
        <v>209</v>
      </c>
      <c r="H143" s="166">
        <v>133.69999999999999</v>
      </c>
      <c r="I143" s="167"/>
      <c r="L143" s="163"/>
      <c r="M143" s="168"/>
      <c r="N143" s="169"/>
      <c r="O143" s="169"/>
      <c r="P143" s="169"/>
      <c r="Q143" s="169"/>
      <c r="R143" s="169"/>
      <c r="S143" s="169"/>
      <c r="T143" s="170"/>
      <c r="AT143" s="164" t="s">
        <v>160</v>
      </c>
      <c r="AU143" s="164" t="s">
        <v>87</v>
      </c>
      <c r="AV143" s="13" t="s">
        <v>87</v>
      </c>
      <c r="AW143" s="13" t="s">
        <v>32</v>
      </c>
      <c r="AX143" s="13" t="s">
        <v>76</v>
      </c>
      <c r="AY143" s="164" t="s">
        <v>123</v>
      </c>
    </row>
    <row r="144" spans="1:65" s="13" customFormat="1" ht="11.25">
      <c r="B144" s="163"/>
      <c r="D144" s="158" t="s">
        <v>160</v>
      </c>
      <c r="E144" s="164" t="s">
        <v>1</v>
      </c>
      <c r="F144" s="165" t="s">
        <v>210</v>
      </c>
      <c r="H144" s="166">
        <v>22.9</v>
      </c>
      <c r="I144" s="167"/>
      <c r="L144" s="163"/>
      <c r="M144" s="168"/>
      <c r="N144" s="169"/>
      <c r="O144" s="169"/>
      <c r="P144" s="169"/>
      <c r="Q144" s="169"/>
      <c r="R144" s="169"/>
      <c r="S144" s="169"/>
      <c r="T144" s="170"/>
      <c r="AT144" s="164" t="s">
        <v>160</v>
      </c>
      <c r="AU144" s="164" t="s">
        <v>87</v>
      </c>
      <c r="AV144" s="13" t="s">
        <v>87</v>
      </c>
      <c r="AW144" s="13" t="s">
        <v>32</v>
      </c>
      <c r="AX144" s="13" t="s">
        <v>76</v>
      </c>
      <c r="AY144" s="164" t="s">
        <v>123</v>
      </c>
    </row>
    <row r="145" spans="1:65" s="13" customFormat="1" ht="11.25">
      <c r="B145" s="163"/>
      <c r="D145" s="158" t="s">
        <v>160</v>
      </c>
      <c r="E145" s="164" t="s">
        <v>1</v>
      </c>
      <c r="F145" s="165" t="s">
        <v>211</v>
      </c>
      <c r="H145" s="166">
        <v>107.3</v>
      </c>
      <c r="I145" s="167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4" t="s">
        <v>160</v>
      </c>
      <c r="AU145" s="164" t="s">
        <v>87</v>
      </c>
      <c r="AV145" s="13" t="s">
        <v>87</v>
      </c>
      <c r="AW145" s="13" t="s">
        <v>32</v>
      </c>
      <c r="AX145" s="13" t="s">
        <v>76</v>
      </c>
      <c r="AY145" s="164" t="s">
        <v>123</v>
      </c>
    </row>
    <row r="146" spans="1:65" s="15" customFormat="1" ht="11.25">
      <c r="B146" s="182"/>
      <c r="D146" s="158" t="s">
        <v>160</v>
      </c>
      <c r="E146" s="183" t="s">
        <v>1</v>
      </c>
      <c r="F146" s="184" t="s">
        <v>203</v>
      </c>
      <c r="H146" s="185">
        <v>263.89999999999998</v>
      </c>
      <c r="I146" s="186"/>
      <c r="L146" s="182"/>
      <c r="M146" s="187"/>
      <c r="N146" s="188"/>
      <c r="O146" s="188"/>
      <c r="P146" s="188"/>
      <c r="Q146" s="188"/>
      <c r="R146" s="188"/>
      <c r="S146" s="188"/>
      <c r="T146" s="189"/>
      <c r="AT146" s="183" t="s">
        <v>160</v>
      </c>
      <c r="AU146" s="183" t="s">
        <v>87</v>
      </c>
      <c r="AV146" s="15" t="s">
        <v>145</v>
      </c>
      <c r="AW146" s="15" t="s">
        <v>32</v>
      </c>
      <c r="AX146" s="15" t="s">
        <v>84</v>
      </c>
      <c r="AY146" s="183" t="s">
        <v>123</v>
      </c>
    </row>
    <row r="147" spans="1:65" s="2" customFormat="1" ht="24">
      <c r="A147" s="33"/>
      <c r="B147" s="144"/>
      <c r="C147" s="145" t="s">
        <v>145</v>
      </c>
      <c r="D147" s="145" t="s">
        <v>126</v>
      </c>
      <c r="E147" s="146" t="s">
        <v>212</v>
      </c>
      <c r="F147" s="147" t="s">
        <v>213</v>
      </c>
      <c r="G147" s="148" t="s">
        <v>189</v>
      </c>
      <c r="H147" s="149">
        <v>61.9</v>
      </c>
      <c r="I147" s="150"/>
      <c r="J147" s="151">
        <f>ROUND(I147*H147,2)</f>
        <v>0</v>
      </c>
      <c r="K147" s="147" t="s">
        <v>130</v>
      </c>
      <c r="L147" s="34"/>
      <c r="M147" s="152" t="s">
        <v>1</v>
      </c>
      <c r="N147" s="153" t="s">
        <v>41</v>
      </c>
      <c r="O147" s="59"/>
      <c r="P147" s="154">
        <f>O147*H147</f>
        <v>0</v>
      </c>
      <c r="Q147" s="154">
        <v>0</v>
      </c>
      <c r="R147" s="154">
        <f>Q147*H147</f>
        <v>0</v>
      </c>
      <c r="S147" s="154">
        <v>0.26</v>
      </c>
      <c r="T147" s="155">
        <f>S147*H147</f>
        <v>16.094000000000001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6" t="s">
        <v>145</v>
      </c>
      <c r="AT147" s="156" t="s">
        <v>126</v>
      </c>
      <c r="AU147" s="156" t="s">
        <v>87</v>
      </c>
      <c r="AY147" s="18" t="s">
        <v>123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8" t="s">
        <v>84</v>
      </c>
      <c r="BK147" s="157">
        <f>ROUND(I147*H147,2)</f>
        <v>0</v>
      </c>
      <c r="BL147" s="18" t="s">
        <v>145</v>
      </c>
      <c r="BM147" s="156" t="s">
        <v>214</v>
      </c>
    </row>
    <row r="148" spans="1:65" s="2" customFormat="1" ht="39">
      <c r="A148" s="33"/>
      <c r="B148" s="34"/>
      <c r="C148" s="33"/>
      <c r="D148" s="158" t="s">
        <v>133</v>
      </c>
      <c r="E148" s="33"/>
      <c r="F148" s="159" t="s">
        <v>215</v>
      </c>
      <c r="G148" s="33"/>
      <c r="H148" s="33"/>
      <c r="I148" s="160"/>
      <c r="J148" s="33"/>
      <c r="K148" s="33"/>
      <c r="L148" s="34"/>
      <c r="M148" s="161"/>
      <c r="N148" s="162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133</v>
      </c>
      <c r="AU148" s="18" t="s">
        <v>87</v>
      </c>
    </row>
    <row r="149" spans="1:65" s="13" customFormat="1" ht="11.25">
      <c r="B149" s="163"/>
      <c r="D149" s="158" t="s">
        <v>160</v>
      </c>
      <c r="E149" s="164" t="s">
        <v>1</v>
      </c>
      <c r="F149" s="165" t="s">
        <v>216</v>
      </c>
      <c r="H149" s="166">
        <v>58.1</v>
      </c>
      <c r="I149" s="167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4" t="s">
        <v>160</v>
      </c>
      <c r="AU149" s="164" t="s">
        <v>87</v>
      </c>
      <c r="AV149" s="13" t="s">
        <v>87</v>
      </c>
      <c r="AW149" s="13" t="s">
        <v>32</v>
      </c>
      <c r="AX149" s="13" t="s">
        <v>76</v>
      </c>
      <c r="AY149" s="164" t="s">
        <v>123</v>
      </c>
    </row>
    <row r="150" spans="1:65" s="13" customFormat="1" ht="11.25">
      <c r="B150" s="163"/>
      <c r="D150" s="158" t="s">
        <v>160</v>
      </c>
      <c r="E150" s="164" t="s">
        <v>1</v>
      </c>
      <c r="F150" s="165" t="s">
        <v>217</v>
      </c>
      <c r="H150" s="166">
        <v>3.8</v>
      </c>
      <c r="I150" s="167"/>
      <c r="L150" s="163"/>
      <c r="M150" s="168"/>
      <c r="N150" s="169"/>
      <c r="O150" s="169"/>
      <c r="P150" s="169"/>
      <c r="Q150" s="169"/>
      <c r="R150" s="169"/>
      <c r="S150" s="169"/>
      <c r="T150" s="170"/>
      <c r="AT150" s="164" t="s">
        <v>160</v>
      </c>
      <c r="AU150" s="164" t="s">
        <v>87</v>
      </c>
      <c r="AV150" s="13" t="s">
        <v>87</v>
      </c>
      <c r="AW150" s="13" t="s">
        <v>32</v>
      </c>
      <c r="AX150" s="13" t="s">
        <v>76</v>
      </c>
      <c r="AY150" s="164" t="s">
        <v>123</v>
      </c>
    </row>
    <row r="151" spans="1:65" s="15" customFormat="1" ht="11.25">
      <c r="B151" s="182"/>
      <c r="D151" s="158" t="s">
        <v>160</v>
      </c>
      <c r="E151" s="183" t="s">
        <v>1</v>
      </c>
      <c r="F151" s="184" t="s">
        <v>203</v>
      </c>
      <c r="H151" s="185">
        <v>61.9</v>
      </c>
      <c r="I151" s="186"/>
      <c r="L151" s="182"/>
      <c r="M151" s="187"/>
      <c r="N151" s="188"/>
      <c r="O151" s="188"/>
      <c r="P151" s="188"/>
      <c r="Q151" s="188"/>
      <c r="R151" s="188"/>
      <c r="S151" s="188"/>
      <c r="T151" s="189"/>
      <c r="AT151" s="183" t="s">
        <v>160</v>
      </c>
      <c r="AU151" s="183" t="s">
        <v>87</v>
      </c>
      <c r="AV151" s="15" t="s">
        <v>145</v>
      </c>
      <c r="AW151" s="15" t="s">
        <v>32</v>
      </c>
      <c r="AX151" s="15" t="s">
        <v>84</v>
      </c>
      <c r="AY151" s="183" t="s">
        <v>123</v>
      </c>
    </row>
    <row r="152" spans="1:65" s="2" customFormat="1" ht="24">
      <c r="A152" s="33"/>
      <c r="B152" s="144"/>
      <c r="C152" s="145" t="s">
        <v>122</v>
      </c>
      <c r="D152" s="145" t="s">
        <v>126</v>
      </c>
      <c r="E152" s="146" t="s">
        <v>218</v>
      </c>
      <c r="F152" s="147" t="s">
        <v>219</v>
      </c>
      <c r="G152" s="148" t="s">
        <v>189</v>
      </c>
      <c r="H152" s="149">
        <v>90.5</v>
      </c>
      <c r="I152" s="150"/>
      <c r="J152" s="151">
        <f>ROUND(I152*H152,2)</f>
        <v>0</v>
      </c>
      <c r="K152" s="147" t="s">
        <v>130</v>
      </c>
      <c r="L152" s="34"/>
      <c r="M152" s="152" t="s">
        <v>1</v>
      </c>
      <c r="N152" s="153" t="s">
        <v>41</v>
      </c>
      <c r="O152" s="59"/>
      <c r="P152" s="154">
        <f>O152*H152</f>
        <v>0</v>
      </c>
      <c r="Q152" s="154">
        <v>0</v>
      </c>
      <c r="R152" s="154">
        <f>Q152*H152</f>
        <v>0</v>
      </c>
      <c r="S152" s="154">
        <v>0.32</v>
      </c>
      <c r="T152" s="155">
        <f>S152*H152</f>
        <v>28.96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6" t="s">
        <v>145</v>
      </c>
      <c r="AT152" s="156" t="s">
        <v>126</v>
      </c>
      <c r="AU152" s="156" t="s">
        <v>87</v>
      </c>
      <c r="AY152" s="18" t="s">
        <v>123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8" t="s">
        <v>84</v>
      </c>
      <c r="BK152" s="157">
        <f>ROUND(I152*H152,2)</f>
        <v>0</v>
      </c>
      <c r="BL152" s="18" t="s">
        <v>145</v>
      </c>
      <c r="BM152" s="156" t="s">
        <v>220</v>
      </c>
    </row>
    <row r="153" spans="1:65" s="2" customFormat="1" ht="39">
      <c r="A153" s="33"/>
      <c r="B153" s="34"/>
      <c r="C153" s="33"/>
      <c r="D153" s="158" t="s">
        <v>133</v>
      </c>
      <c r="E153" s="33"/>
      <c r="F153" s="159" t="s">
        <v>221</v>
      </c>
      <c r="G153" s="33"/>
      <c r="H153" s="33"/>
      <c r="I153" s="160"/>
      <c r="J153" s="33"/>
      <c r="K153" s="33"/>
      <c r="L153" s="34"/>
      <c r="M153" s="161"/>
      <c r="N153" s="162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133</v>
      </c>
      <c r="AU153" s="18" t="s">
        <v>87</v>
      </c>
    </row>
    <row r="154" spans="1:65" s="13" customFormat="1" ht="11.25">
      <c r="B154" s="163"/>
      <c r="D154" s="158" t="s">
        <v>160</v>
      </c>
      <c r="E154" s="164" t="s">
        <v>1</v>
      </c>
      <c r="F154" s="165" t="s">
        <v>222</v>
      </c>
      <c r="H154" s="166">
        <v>28</v>
      </c>
      <c r="I154" s="167"/>
      <c r="L154" s="163"/>
      <c r="M154" s="168"/>
      <c r="N154" s="169"/>
      <c r="O154" s="169"/>
      <c r="P154" s="169"/>
      <c r="Q154" s="169"/>
      <c r="R154" s="169"/>
      <c r="S154" s="169"/>
      <c r="T154" s="170"/>
      <c r="AT154" s="164" t="s">
        <v>160</v>
      </c>
      <c r="AU154" s="164" t="s">
        <v>87</v>
      </c>
      <c r="AV154" s="13" t="s">
        <v>87</v>
      </c>
      <c r="AW154" s="13" t="s">
        <v>32</v>
      </c>
      <c r="AX154" s="13" t="s">
        <v>76</v>
      </c>
      <c r="AY154" s="164" t="s">
        <v>123</v>
      </c>
    </row>
    <row r="155" spans="1:65" s="13" customFormat="1" ht="11.25">
      <c r="B155" s="163"/>
      <c r="D155" s="158" t="s">
        <v>160</v>
      </c>
      <c r="E155" s="164" t="s">
        <v>1</v>
      </c>
      <c r="F155" s="165" t="s">
        <v>223</v>
      </c>
      <c r="H155" s="166">
        <v>30.9</v>
      </c>
      <c r="I155" s="167"/>
      <c r="L155" s="163"/>
      <c r="M155" s="168"/>
      <c r="N155" s="169"/>
      <c r="O155" s="169"/>
      <c r="P155" s="169"/>
      <c r="Q155" s="169"/>
      <c r="R155" s="169"/>
      <c r="S155" s="169"/>
      <c r="T155" s="170"/>
      <c r="AT155" s="164" t="s">
        <v>160</v>
      </c>
      <c r="AU155" s="164" t="s">
        <v>87</v>
      </c>
      <c r="AV155" s="13" t="s">
        <v>87</v>
      </c>
      <c r="AW155" s="13" t="s">
        <v>32</v>
      </c>
      <c r="AX155" s="13" t="s">
        <v>76</v>
      </c>
      <c r="AY155" s="164" t="s">
        <v>123</v>
      </c>
    </row>
    <row r="156" spans="1:65" s="13" customFormat="1" ht="11.25">
      <c r="B156" s="163"/>
      <c r="D156" s="158" t="s">
        <v>160</v>
      </c>
      <c r="E156" s="164" t="s">
        <v>1</v>
      </c>
      <c r="F156" s="165" t="s">
        <v>224</v>
      </c>
      <c r="H156" s="166">
        <v>10.6</v>
      </c>
      <c r="I156" s="167"/>
      <c r="L156" s="163"/>
      <c r="M156" s="168"/>
      <c r="N156" s="169"/>
      <c r="O156" s="169"/>
      <c r="P156" s="169"/>
      <c r="Q156" s="169"/>
      <c r="R156" s="169"/>
      <c r="S156" s="169"/>
      <c r="T156" s="170"/>
      <c r="AT156" s="164" t="s">
        <v>160</v>
      </c>
      <c r="AU156" s="164" t="s">
        <v>87</v>
      </c>
      <c r="AV156" s="13" t="s">
        <v>87</v>
      </c>
      <c r="AW156" s="13" t="s">
        <v>32</v>
      </c>
      <c r="AX156" s="13" t="s">
        <v>76</v>
      </c>
      <c r="AY156" s="164" t="s">
        <v>123</v>
      </c>
    </row>
    <row r="157" spans="1:65" s="13" customFormat="1" ht="11.25">
      <c r="B157" s="163"/>
      <c r="D157" s="158" t="s">
        <v>160</v>
      </c>
      <c r="E157" s="164" t="s">
        <v>1</v>
      </c>
      <c r="F157" s="165" t="s">
        <v>225</v>
      </c>
      <c r="H157" s="166">
        <v>21</v>
      </c>
      <c r="I157" s="167"/>
      <c r="L157" s="163"/>
      <c r="M157" s="168"/>
      <c r="N157" s="169"/>
      <c r="O157" s="169"/>
      <c r="P157" s="169"/>
      <c r="Q157" s="169"/>
      <c r="R157" s="169"/>
      <c r="S157" s="169"/>
      <c r="T157" s="170"/>
      <c r="AT157" s="164" t="s">
        <v>160</v>
      </c>
      <c r="AU157" s="164" t="s">
        <v>87</v>
      </c>
      <c r="AV157" s="13" t="s">
        <v>87</v>
      </c>
      <c r="AW157" s="13" t="s">
        <v>32</v>
      </c>
      <c r="AX157" s="13" t="s">
        <v>76</v>
      </c>
      <c r="AY157" s="164" t="s">
        <v>123</v>
      </c>
    </row>
    <row r="158" spans="1:65" s="15" customFormat="1" ht="11.25">
      <c r="B158" s="182"/>
      <c r="D158" s="158" t="s">
        <v>160</v>
      </c>
      <c r="E158" s="183" t="s">
        <v>1</v>
      </c>
      <c r="F158" s="184" t="s">
        <v>203</v>
      </c>
      <c r="H158" s="185">
        <v>90.5</v>
      </c>
      <c r="I158" s="186"/>
      <c r="L158" s="182"/>
      <c r="M158" s="187"/>
      <c r="N158" s="188"/>
      <c r="O158" s="188"/>
      <c r="P158" s="188"/>
      <c r="Q158" s="188"/>
      <c r="R158" s="188"/>
      <c r="S158" s="188"/>
      <c r="T158" s="189"/>
      <c r="AT158" s="183" t="s">
        <v>160</v>
      </c>
      <c r="AU158" s="183" t="s">
        <v>87</v>
      </c>
      <c r="AV158" s="15" t="s">
        <v>145</v>
      </c>
      <c r="AW158" s="15" t="s">
        <v>32</v>
      </c>
      <c r="AX158" s="15" t="s">
        <v>84</v>
      </c>
      <c r="AY158" s="183" t="s">
        <v>123</v>
      </c>
    </row>
    <row r="159" spans="1:65" s="2" customFormat="1" ht="24">
      <c r="A159" s="33"/>
      <c r="B159" s="144"/>
      <c r="C159" s="145" t="s">
        <v>151</v>
      </c>
      <c r="D159" s="145" t="s">
        <v>126</v>
      </c>
      <c r="E159" s="146" t="s">
        <v>226</v>
      </c>
      <c r="F159" s="147" t="s">
        <v>227</v>
      </c>
      <c r="G159" s="148" t="s">
        <v>189</v>
      </c>
      <c r="H159" s="149">
        <v>612.95000000000005</v>
      </c>
      <c r="I159" s="150"/>
      <c r="J159" s="151">
        <f>ROUND(I159*H159,2)</f>
        <v>0</v>
      </c>
      <c r="K159" s="147" t="s">
        <v>130</v>
      </c>
      <c r="L159" s="34"/>
      <c r="M159" s="152" t="s">
        <v>1</v>
      </c>
      <c r="N159" s="153" t="s">
        <v>41</v>
      </c>
      <c r="O159" s="59"/>
      <c r="P159" s="154">
        <f>O159*H159</f>
        <v>0</v>
      </c>
      <c r="Q159" s="154">
        <v>0</v>
      </c>
      <c r="R159" s="154">
        <f>Q159*H159</f>
        <v>0</v>
      </c>
      <c r="S159" s="154">
        <v>0.28999999999999998</v>
      </c>
      <c r="T159" s="155">
        <f>S159*H159</f>
        <v>177.75550000000001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6" t="s">
        <v>145</v>
      </c>
      <c r="AT159" s="156" t="s">
        <v>126</v>
      </c>
      <c r="AU159" s="156" t="s">
        <v>87</v>
      </c>
      <c r="AY159" s="18" t="s">
        <v>123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8" t="s">
        <v>84</v>
      </c>
      <c r="BK159" s="157">
        <f>ROUND(I159*H159,2)</f>
        <v>0</v>
      </c>
      <c r="BL159" s="18" t="s">
        <v>145</v>
      </c>
      <c r="BM159" s="156" t="s">
        <v>228</v>
      </c>
    </row>
    <row r="160" spans="1:65" s="2" customFormat="1" ht="39">
      <c r="A160" s="33"/>
      <c r="B160" s="34"/>
      <c r="C160" s="33"/>
      <c r="D160" s="158" t="s">
        <v>133</v>
      </c>
      <c r="E160" s="33"/>
      <c r="F160" s="159" t="s">
        <v>229</v>
      </c>
      <c r="G160" s="33"/>
      <c r="H160" s="33"/>
      <c r="I160" s="160"/>
      <c r="J160" s="33"/>
      <c r="K160" s="33"/>
      <c r="L160" s="34"/>
      <c r="M160" s="161"/>
      <c r="N160" s="162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133</v>
      </c>
      <c r="AU160" s="18" t="s">
        <v>87</v>
      </c>
    </row>
    <row r="161" spans="1:65" s="13" customFormat="1" ht="11.25">
      <c r="B161" s="163"/>
      <c r="D161" s="158" t="s">
        <v>160</v>
      </c>
      <c r="E161" s="164" t="s">
        <v>1</v>
      </c>
      <c r="F161" s="165" t="s">
        <v>230</v>
      </c>
      <c r="H161" s="166">
        <v>263.89999999999998</v>
      </c>
      <c r="I161" s="167"/>
      <c r="L161" s="163"/>
      <c r="M161" s="168"/>
      <c r="N161" s="169"/>
      <c r="O161" s="169"/>
      <c r="P161" s="169"/>
      <c r="Q161" s="169"/>
      <c r="R161" s="169"/>
      <c r="S161" s="169"/>
      <c r="T161" s="170"/>
      <c r="AT161" s="164" t="s">
        <v>160</v>
      </c>
      <c r="AU161" s="164" t="s">
        <v>87</v>
      </c>
      <c r="AV161" s="13" t="s">
        <v>87</v>
      </c>
      <c r="AW161" s="13" t="s">
        <v>32</v>
      </c>
      <c r="AX161" s="13" t="s">
        <v>76</v>
      </c>
      <c r="AY161" s="164" t="s">
        <v>123</v>
      </c>
    </row>
    <row r="162" spans="1:65" s="13" customFormat="1" ht="11.25">
      <c r="B162" s="163"/>
      <c r="D162" s="158" t="s">
        <v>160</v>
      </c>
      <c r="E162" s="164" t="s">
        <v>1</v>
      </c>
      <c r="F162" s="165" t="s">
        <v>231</v>
      </c>
      <c r="H162" s="166">
        <v>10.5</v>
      </c>
      <c r="I162" s="167"/>
      <c r="L162" s="163"/>
      <c r="M162" s="168"/>
      <c r="N162" s="169"/>
      <c r="O162" s="169"/>
      <c r="P162" s="169"/>
      <c r="Q162" s="169"/>
      <c r="R162" s="169"/>
      <c r="S162" s="169"/>
      <c r="T162" s="170"/>
      <c r="AT162" s="164" t="s">
        <v>160</v>
      </c>
      <c r="AU162" s="164" t="s">
        <v>87</v>
      </c>
      <c r="AV162" s="13" t="s">
        <v>87</v>
      </c>
      <c r="AW162" s="13" t="s">
        <v>32</v>
      </c>
      <c r="AX162" s="13" t="s">
        <v>76</v>
      </c>
      <c r="AY162" s="164" t="s">
        <v>123</v>
      </c>
    </row>
    <row r="163" spans="1:65" s="13" customFormat="1" ht="11.25">
      <c r="B163" s="163"/>
      <c r="D163" s="158" t="s">
        <v>160</v>
      </c>
      <c r="E163" s="164" t="s">
        <v>1</v>
      </c>
      <c r="F163" s="165" t="s">
        <v>232</v>
      </c>
      <c r="H163" s="166">
        <v>90.5</v>
      </c>
      <c r="I163" s="167"/>
      <c r="L163" s="163"/>
      <c r="M163" s="168"/>
      <c r="N163" s="169"/>
      <c r="O163" s="169"/>
      <c r="P163" s="169"/>
      <c r="Q163" s="169"/>
      <c r="R163" s="169"/>
      <c r="S163" s="169"/>
      <c r="T163" s="170"/>
      <c r="AT163" s="164" t="s">
        <v>160</v>
      </c>
      <c r="AU163" s="164" t="s">
        <v>87</v>
      </c>
      <c r="AV163" s="13" t="s">
        <v>87</v>
      </c>
      <c r="AW163" s="13" t="s">
        <v>32</v>
      </c>
      <c r="AX163" s="13" t="s">
        <v>76</v>
      </c>
      <c r="AY163" s="164" t="s">
        <v>123</v>
      </c>
    </row>
    <row r="164" spans="1:65" s="13" customFormat="1" ht="11.25">
      <c r="B164" s="163"/>
      <c r="D164" s="158" t="s">
        <v>160</v>
      </c>
      <c r="E164" s="164" t="s">
        <v>1</v>
      </c>
      <c r="F164" s="165" t="s">
        <v>233</v>
      </c>
      <c r="H164" s="166">
        <v>234.25</v>
      </c>
      <c r="I164" s="167"/>
      <c r="L164" s="163"/>
      <c r="M164" s="168"/>
      <c r="N164" s="169"/>
      <c r="O164" s="169"/>
      <c r="P164" s="169"/>
      <c r="Q164" s="169"/>
      <c r="R164" s="169"/>
      <c r="S164" s="169"/>
      <c r="T164" s="170"/>
      <c r="AT164" s="164" t="s">
        <v>160</v>
      </c>
      <c r="AU164" s="164" t="s">
        <v>87</v>
      </c>
      <c r="AV164" s="13" t="s">
        <v>87</v>
      </c>
      <c r="AW164" s="13" t="s">
        <v>32</v>
      </c>
      <c r="AX164" s="13" t="s">
        <v>76</v>
      </c>
      <c r="AY164" s="164" t="s">
        <v>123</v>
      </c>
    </row>
    <row r="165" spans="1:65" s="13" customFormat="1" ht="11.25">
      <c r="B165" s="163"/>
      <c r="D165" s="158" t="s">
        <v>160</v>
      </c>
      <c r="E165" s="164" t="s">
        <v>1</v>
      </c>
      <c r="F165" s="165" t="s">
        <v>234</v>
      </c>
      <c r="H165" s="166">
        <v>13.8</v>
      </c>
      <c r="I165" s="167"/>
      <c r="L165" s="163"/>
      <c r="M165" s="168"/>
      <c r="N165" s="169"/>
      <c r="O165" s="169"/>
      <c r="P165" s="169"/>
      <c r="Q165" s="169"/>
      <c r="R165" s="169"/>
      <c r="S165" s="169"/>
      <c r="T165" s="170"/>
      <c r="AT165" s="164" t="s">
        <v>160</v>
      </c>
      <c r="AU165" s="164" t="s">
        <v>87</v>
      </c>
      <c r="AV165" s="13" t="s">
        <v>87</v>
      </c>
      <c r="AW165" s="13" t="s">
        <v>32</v>
      </c>
      <c r="AX165" s="13" t="s">
        <v>76</v>
      </c>
      <c r="AY165" s="164" t="s">
        <v>123</v>
      </c>
    </row>
    <row r="166" spans="1:65" s="15" customFormat="1" ht="11.25">
      <c r="B166" s="182"/>
      <c r="D166" s="158" t="s">
        <v>160</v>
      </c>
      <c r="E166" s="183" t="s">
        <v>1</v>
      </c>
      <c r="F166" s="184" t="s">
        <v>203</v>
      </c>
      <c r="H166" s="185">
        <v>612.95000000000005</v>
      </c>
      <c r="I166" s="186"/>
      <c r="L166" s="182"/>
      <c r="M166" s="187"/>
      <c r="N166" s="188"/>
      <c r="O166" s="188"/>
      <c r="P166" s="188"/>
      <c r="Q166" s="188"/>
      <c r="R166" s="188"/>
      <c r="S166" s="188"/>
      <c r="T166" s="189"/>
      <c r="AT166" s="183" t="s">
        <v>160</v>
      </c>
      <c r="AU166" s="183" t="s">
        <v>87</v>
      </c>
      <c r="AV166" s="15" t="s">
        <v>145</v>
      </c>
      <c r="AW166" s="15" t="s">
        <v>32</v>
      </c>
      <c r="AX166" s="15" t="s">
        <v>84</v>
      </c>
      <c r="AY166" s="183" t="s">
        <v>123</v>
      </c>
    </row>
    <row r="167" spans="1:65" s="2" customFormat="1" ht="24">
      <c r="A167" s="33"/>
      <c r="B167" s="144"/>
      <c r="C167" s="145" t="s">
        <v>156</v>
      </c>
      <c r="D167" s="145" t="s">
        <v>126</v>
      </c>
      <c r="E167" s="146" t="s">
        <v>235</v>
      </c>
      <c r="F167" s="147" t="s">
        <v>236</v>
      </c>
      <c r="G167" s="148" t="s">
        <v>189</v>
      </c>
      <c r="H167" s="149">
        <v>234.35</v>
      </c>
      <c r="I167" s="150"/>
      <c r="J167" s="151">
        <f>ROUND(I167*H167,2)</f>
        <v>0</v>
      </c>
      <c r="K167" s="147" t="s">
        <v>130</v>
      </c>
      <c r="L167" s="34"/>
      <c r="M167" s="152" t="s">
        <v>1</v>
      </c>
      <c r="N167" s="153" t="s">
        <v>41</v>
      </c>
      <c r="O167" s="59"/>
      <c r="P167" s="154">
        <f>O167*H167</f>
        <v>0</v>
      </c>
      <c r="Q167" s="154">
        <v>8.0000000000000007E-5</v>
      </c>
      <c r="R167" s="154">
        <f>Q167*H167</f>
        <v>1.8748000000000001E-2</v>
      </c>
      <c r="S167" s="154">
        <v>0.25600000000000001</v>
      </c>
      <c r="T167" s="155">
        <f>S167*H167</f>
        <v>59.993600000000001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6" t="s">
        <v>145</v>
      </c>
      <c r="AT167" s="156" t="s">
        <v>126</v>
      </c>
      <c r="AU167" s="156" t="s">
        <v>87</v>
      </c>
      <c r="AY167" s="18" t="s">
        <v>123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8" t="s">
        <v>84</v>
      </c>
      <c r="BK167" s="157">
        <f>ROUND(I167*H167,2)</f>
        <v>0</v>
      </c>
      <c r="BL167" s="18" t="s">
        <v>145</v>
      </c>
      <c r="BM167" s="156" t="s">
        <v>237</v>
      </c>
    </row>
    <row r="168" spans="1:65" s="2" customFormat="1" ht="29.25">
      <c r="A168" s="33"/>
      <c r="B168" s="34"/>
      <c r="C168" s="33"/>
      <c r="D168" s="158" t="s">
        <v>133</v>
      </c>
      <c r="E168" s="33"/>
      <c r="F168" s="159" t="s">
        <v>238</v>
      </c>
      <c r="G168" s="33"/>
      <c r="H168" s="33"/>
      <c r="I168" s="160"/>
      <c r="J168" s="33"/>
      <c r="K168" s="33"/>
      <c r="L168" s="34"/>
      <c r="M168" s="161"/>
      <c r="N168" s="162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133</v>
      </c>
      <c r="AU168" s="18" t="s">
        <v>87</v>
      </c>
    </row>
    <row r="169" spans="1:65" s="13" customFormat="1" ht="11.25">
      <c r="B169" s="163"/>
      <c r="D169" s="158" t="s">
        <v>160</v>
      </c>
      <c r="E169" s="164" t="s">
        <v>1</v>
      </c>
      <c r="F169" s="165" t="s">
        <v>239</v>
      </c>
      <c r="H169" s="166">
        <v>62.5</v>
      </c>
      <c r="I169" s="167"/>
      <c r="L169" s="163"/>
      <c r="M169" s="168"/>
      <c r="N169" s="169"/>
      <c r="O169" s="169"/>
      <c r="P169" s="169"/>
      <c r="Q169" s="169"/>
      <c r="R169" s="169"/>
      <c r="S169" s="169"/>
      <c r="T169" s="170"/>
      <c r="AT169" s="164" t="s">
        <v>160</v>
      </c>
      <c r="AU169" s="164" t="s">
        <v>87</v>
      </c>
      <c r="AV169" s="13" t="s">
        <v>87</v>
      </c>
      <c r="AW169" s="13" t="s">
        <v>32</v>
      </c>
      <c r="AX169" s="13" t="s">
        <v>76</v>
      </c>
      <c r="AY169" s="164" t="s">
        <v>123</v>
      </c>
    </row>
    <row r="170" spans="1:65" s="13" customFormat="1" ht="11.25">
      <c r="B170" s="163"/>
      <c r="D170" s="158" t="s">
        <v>160</v>
      </c>
      <c r="E170" s="164" t="s">
        <v>1</v>
      </c>
      <c r="F170" s="165" t="s">
        <v>240</v>
      </c>
      <c r="H170" s="166">
        <v>66.849999999999994</v>
      </c>
      <c r="I170" s="167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4" t="s">
        <v>160</v>
      </c>
      <c r="AU170" s="164" t="s">
        <v>87</v>
      </c>
      <c r="AV170" s="13" t="s">
        <v>87</v>
      </c>
      <c r="AW170" s="13" t="s">
        <v>32</v>
      </c>
      <c r="AX170" s="13" t="s">
        <v>76</v>
      </c>
      <c r="AY170" s="164" t="s">
        <v>123</v>
      </c>
    </row>
    <row r="171" spans="1:65" s="13" customFormat="1" ht="11.25">
      <c r="B171" s="163"/>
      <c r="D171" s="158" t="s">
        <v>160</v>
      </c>
      <c r="E171" s="164" t="s">
        <v>1</v>
      </c>
      <c r="F171" s="165" t="s">
        <v>241</v>
      </c>
      <c r="H171" s="166">
        <v>105</v>
      </c>
      <c r="I171" s="167"/>
      <c r="L171" s="163"/>
      <c r="M171" s="168"/>
      <c r="N171" s="169"/>
      <c r="O171" s="169"/>
      <c r="P171" s="169"/>
      <c r="Q171" s="169"/>
      <c r="R171" s="169"/>
      <c r="S171" s="169"/>
      <c r="T171" s="170"/>
      <c r="AT171" s="164" t="s">
        <v>160</v>
      </c>
      <c r="AU171" s="164" t="s">
        <v>87</v>
      </c>
      <c r="AV171" s="13" t="s">
        <v>87</v>
      </c>
      <c r="AW171" s="13" t="s">
        <v>32</v>
      </c>
      <c r="AX171" s="13" t="s">
        <v>76</v>
      </c>
      <c r="AY171" s="164" t="s">
        <v>123</v>
      </c>
    </row>
    <row r="172" spans="1:65" s="15" customFormat="1" ht="11.25">
      <c r="B172" s="182"/>
      <c r="D172" s="158" t="s">
        <v>160</v>
      </c>
      <c r="E172" s="183" t="s">
        <v>1</v>
      </c>
      <c r="F172" s="184" t="s">
        <v>203</v>
      </c>
      <c r="H172" s="185">
        <v>234.35</v>
      </c>
      <c r="I172" s="186"/>
      <c r="L172" s="182"/>
      <c r="M172" s="187"/>
      <c r="N172" s="188"/>
      <c r="O172" s="188"/>
      <c r="P172" s="188"/>
      <c r="Q172" s="188"/>
      <c r="R172" s="188"/>
      <c r="S172" s="188"/>
      <c r="T172" s="189"/>
      <c r="AT172" s="183" t="s">
        <v>160</v>
      </c>
      <c r="AU172" s="183" t="s">
        <v>87</v>
      </c>
      <c r="AV172" s="15" t="s">
        <v>145</v>
      </c>
      <c r="AW172" s="15" t="s">
        <v>32</v>
      </c>
      <c r="AX172" s="15" t="s">
        <v>84</v>
      </c>
      <c r="AY172" s="183" t="s">
        <v>123</v>
      </c>
    </row>
    <row r="173" spans="1:65" s="2" customFormat="1" ht="12">
      <c r="A173" s="33"/>
      <c r="B173" s="144"/>
      <c r="C173" s="145" t="s">
        <v>162</v>
      </c>
      <c r="D173" s="145" t="s">
        <v>126</v>
      </c>
      <c r="E173" s="146"/>
      <c r="F173" s="147" t="s">
        <v>1102</v>
      </c>
      <c r="G173" s="148"/>
      <c r="H173" s="149"/>
      <c r="I173" s="150"/>
      <c r="J173" s="151"/>
      <c r="K173" s="147"/>
      <c r="L173" s="34"/>
      <c r="M173" s="152" t="s">
        <v>1</v>
      </c>
      <c r="N173" s="153" t="s">
        <v>41</v>
      </c>
      <c r="O173" s="59"/>
      <c r="P173" s="154">
        <f>O173*H173</f>
        <v>0</v>
      </c>
      <c r="Q173" s="154">
        <v>9.0000000000000006E-5</v>
      </c>
      <c r="R173" s="154">
        <f>Q173*H173</f>
        <v>0</v>
      </c>
      <c r="S173" s="154">
        <v>0.128</v>
      </c>
      <c r="T173" s="15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6" t="s">
        <v>145</v>
      </c>
      <c r="AT173" s="156" t="s">
        <v>126</v>
      </c>
      <c r="AU173" s="156" t="s">
        <v>87</v>
      </c>
      <c r="AY173" s="18" t="s">
        <v>123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8" t="s">
        <v>84</v>
      </c>
      <c r="BK173" s="157">
        <f>ROUND(I173*H173,2)</f>
        <v>0</v>
      </c>
      <c r="BL173" s="18" t="s">
        <v>145</v>
      </c>
      <c r="BM173" s="156" t="s">
        <v>242</v>
      </c>
    </row>
    <row r="174" spans="1:65" s="2" customFormat="1" ht="11.25">
      <c r="A174" s="33"/>
      <c r="B174" s="34"/>
      <c r="C174" s="33"/>
      <c r="D174" s="158" t="s">
        <v>133</v>
      </c>
      <c r="E174" s="33"/>
      <c r="F174" s="159"/>
      <c r="G174" s="33"/>
      <c r="H174" s="33"/>
      <c r="I174" s="160"/>
      <c r="J174" s="33"/>
      <c r="K174" s="33"/>
      <c r="L174" s="34"/>
      <c r="M174" s="161"/>
      <c r="N174" s="162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133</v>
      </c>
      <c r="AU174" s="18" t="s">
        <v>87</v>
      </c>
    </row>
    <row r="175" spans="1:65" s="13" customFormat="1" ht="11.25">
      <c r="B175" s="163"/>
      <c r="D175" s="158" t="s">
        <v>160</v>
      </c>
      <c r="E175" s="164" t="s">
        <v>1</v>
      </c>
      <c r="F175" s="165"/>
      <c r="H175" s="166"/>
      <c r="I175" s="167"/>
      <c r="L175" s="163"/>
      <c r="M175" s="168"/>
      <c r="N175" s="169"/>
      <c r="O175" s="169"/>
      <c r="P175" s="169"/>
      <c r="Q175" s="169"/>
      <c r="R175" s="169"/>
      <c r="S175" s="169"/>
      <c r="T175" s="170"/>
      <c r="AT175" s="164" t="s">
        <v>160</v>
      </c>
      <c r="AU175" s="164" t="s">
        <v>87</v>
      </c>
      <c r="AV175" s="13" t="s">
        <v>87</v>
      </c>
      <c r="AW175" s="13" t="s">
        <v>32</v>
      </c>
      <c r="AX175" s="13" t="s">
        <v>84</v>
      </c>
      <c r="AY175" s="164" t="s">
        <v>123</v>
      </c>
    </row>
    <row r="176" spans="1:65" s="2" customFormat="1" ht="12">
      <c r="A176" s="33"/>
      <c r="B176" s="144"/>
      <c r="C176" s="145" t="s">
        <v>168</v>
      </c>
      <c r="D176" s="145" t="s">
        <v>126</v>
      </c>
      <c r="E176" s="146"/>
      <c r="F176" s="147" t="s">
        <v>1102</v>
      </c>
      <c r="G176" s="148"/>
      <c r="H176" s="149"/>
      <c r="I176" s="150"/>
      <c r="J176" s="151"/>
      <c r="K176" s="147"/>
      <c r="L176" s="34"/>
      <c r="M176" s="152" t="s">
        <v>1</v>
      </c>
      <c r="N176" s="153" t="s">
        <v>41</v>
      </c>
      <c r="O176" s="59"/>
      <c r="P176" s="154">
        <f>O176*H176</f>
        <v>0</v>
      </c>
      <c r="Q176" s="154">
        <v>1.6000000000000001E-4</v>
      </c>
      <c r="R176" s="154">
        <f>Q176*H176</f>
        <v>0</v>
      </c>
      <c r="S176" s="154">
        <v>0.25600000000000001</v>
      </c>
      <c r="T176" s="15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6" t="s">
        <v>145</v>
      </c>
      <c r="AT176" s="156" t="s">
        <v>126</v>
      </c>
      <c r="AU176" s="156" t="s">
        <v>87</v>
      </c>
      <c r="AY176" s="18" t="s">
        <v>123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8" t="s">
        <v>84</v>
      </c>
      <c r="BK176" s="157">
        <f>ROUND(I176*H176,2)</f>
        <v>0</v>
      </c>
      <c r="BL176" s="18" t="s">
        <v>145</v>
      </c>
      <c r="BM176" s="156" t="s">
        <v>243</v>
      </c>
    </row>
    <row r="177" spans="1:65" s="2" customFormat="1" ht="11.25">
      <c r="A177" s="33"/>
      <c r="B177" s="34"/>
      <c r="C177" s="33"/>
      <c r="D177" s="158" t="s">
        <v>133</v>
      </c>
      <c r="E177" s="33"/>
      <c r="F177" s="159"/>
      <c r="G177" s="33"/>
      <c r="H177" s="33"/>
      <c r="I177" s="160"/>
      <c r="J177" s="33"/>
      <c r="K177" s="33"/>
      <c r="L177" s="34"/>
      <c r="M177" s="161"/>
      <c r="N177" s="162"/>
      <c r="O177" s="59"/>
      <c r="P177" s="59"/>
      <c r="Q177" s="59"/>
      <c r="R177" s="59"/>
      <c r="S177" s="59"/>
      <c r="T177" s="60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133</v>
      </c>
      <c r="AU177" s="18" t="s">
        <v>87</v>
      </c>
    </row>
    <row r="178" spans="1:65" s="14" customFormat="1" ht="11.25">
      <c r="B178" s="175"/>
      <c r="D178" s="158" t="s">
        <v>160</v>
      </c>
      <c r="E178" s="176" t="s">
        <v>1</v>
      </c>
      <c r="F178" s="177"/>
      <c r="H178" s="176"/>
      <c r="I178" s="178"/>
      <c r="L178" s="175"/>
      <c r="M178" s="179"/>
      <c r="N178" s="180"/>
      <c r="O178" s="180"/>
      <c r="P178" s="180"/>
      <c r="Q178" s="180"/>
      <c r="R178" s="180"/>
      <c r="S178" s="180"/>
      <c r="T178" s="181"/>
      <c r="AT178" s="176" t="s">
        <v>160</v>
      </c>
      <c r="AU178" s="176" t="s">
        <v>87</v>
      </c>
      <c r="AV178" s="14" t="s">
        <v>84</v>
      </c>
      <c r="AW178" s="14" t="s">
        <v>32</v>
      </c>
      <c r="AX178" s="14" t="s">
        <v>76</v>
      </c>
      <c r="AY178" s="176" t="s">
        <v>123</v>
      </c>
    </row>
    <row r="179" spans="1:65" s="13" customFormat="1" ht="11.25">
      <c r="B179" s="163"/>
      <c r="D179" s="158" t="s">
        <v>160</v>
      </c>
      <c r="E179" s="164" t="s">
        <v>1</v>
      </c>
      <c r="F179" s="165"/>
      <c r="H179" s="166"/>
      <c r="I179" s="167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4" t="s">
        <v>160</v>
      </c>
      <c r="AU179" s="164" t="s">
        <v>87</v>
      </c>
      <c r="AV179" s="13" t="s">
        <v>87</v>
      </c>
      <c r="AW179" s="13" t="s">
        <v>32</v>
      </c>
      <c r="AX179" s="13" t="s">
        <v>76</v>
      </c>
      <c r="AY179" s="164" t="s">
        <v>123</v>
      </c>
    </row>
    <row r="180" spans="1:65" s="13" customFormat="1" ht="11.25">
      <c r="B180" s="163"/>
      <c r="D180" s="158" t="s">
        <v>160</v>
      </c>
      <c r="E180" s="164" t="s">
        <v>1</v>
      </c>
      <c r="F180" s="165"/>
      <c r="H180" s="166"/>
      <c r="I180" s="167"/>
      <c r="L180" s="163"/>
      <c r="M180" s="168"/>
      <c r="N180" s="169"/>
      <c r="O180" s="169"/>
      <c r="P180" s="169"/>
      <c r="Q180" s="169"/>
      <c r="R180" s="169"/>
      <c r="S180" s="169"/>
      <c r="T180" s="170"/>
      <c r="AT180" s="164" t="s">
        <v>160</v>
      </c>
      <c r="AU180" s="164" t="s">
        <v>87</v>
      </c>
      <c r="AV180" s="13" t="s">
        <v>87</v>
      </c>
      <c r="AW180" s="13" t="s">
        <v>32</v>
      </c>
      <c r="AX180" s="13" t="s">
        <v>76</v>
      </c>
      <c r="AY180" s="164" t="s">
        <v>123</v>
      </c>
    </row>
    <row r="181" spans="1:65" s="15" customFormat="1" ht="11.25">
      <c r="B181" s="182"/>
      <c r="D181" s="158" t="s">
        <v>160</v>
      </c>
      <c r="E181" s="183" t="s">
        <v>1</v>
      </c>
      <c r="F181" s="184"/>
      <c r="H181" s="185"/>
      <c r="I181" s="186"/>
      <c r="L181" s="182"/>
      <c r="M181" s="187"/>
      <c r="N181" s="188"/>
      <c r="O181" s="188"/>
      <c r="P181" s="188"/>
      <c r="Q181" s="188"/>
      <c r="R181" s="188"/>
      <c r="S181" s="188"/>
      <c r="T181" s="189"/>
      <c r="AT181" s="183" t="s">
        <v>160</v>
      </c>
      <c r="AU181" s="183" t="s">
        <v>87</v>
      </c>
      <c r="AV181" s="15" t="s">
        <v>145</v>
      </c>
      <c r="AW181" s="15" t="s">
        <v>32</v>
      </c>
      <c r="AX181" s="15" t="s">
        <v>84</v>
      </c>
      <c r="AY181" s="183" t="s">
        <v>123</v>
      </c>
    </row>
    <row r="182" spans="1:65" s="2" customFormat="1" ht="16.5" customHeight="1">
      <c r="A182" s="33"/>
      <c r="B182" s="144"/>
      <c r="C182" s="145" t="s">
        <v>244</v>
      </c>
      <c r="D182" s="145" t="s">
        <v>126</v>
      </c>
      <c r="E182" s="146" t="s">
        <v>245</v>
      </c>
      <c r="F182" s="147" t="s">
        <v>246</v>
      </c>
      <c r="G182" s="148" t="s">
        <v>247</v>
      </c>
      <c r="H182" s="149">
        <v>98.7</v>
      </c>
      <c r="I182" s="150"/>
      <c r="J182" s="151">
        <f>ROUND(I182*H182,2)</f>
        <v>0</v>
      </c>
      <c r="K182" s="147" t="s">
        <v>130</v>
      </c>
      <c r="L182" s="34"/>
      <c r="M182" s="152" t="s">
        <v>1</v>
      </c>
      <c r="N182" s="153" t="s">
        <v>41</v>
      </c>
      <c r="O182" s="59"/>
      <c r="P182" s="154">
        <f>O182*H182</f>
        <v>0</v>
      </c>
      <c r="Q182" s="154">
        <v>0</v>
      </c>
      <c r="R182" s="154">
        <f>Q182*H182</f>
        <v>0</v>
      </c>
      <c r="S182" s="154">
        <v>0.28999999999999998</v>
      </c>
      <c r="T182" s="155">
        <f>S182*H182</f>
        <v>28.622999999999998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6" t="s">
        <v>145</v>
      </c>
      <c r="AT182" s="156" t="s">
        <v>126</v>
      </c>
      <c r="AU182" s="156" t="s">
        <v>87</v>
      </c>
      <c r="AY182" s="18" t="s">
        <v>123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8" t="s">
        <v>84</v>
      </c>
      <c r="BK182" s="157">
        <f>ROUND(I182*H182,2)</f>
        <v>0</v>
      </c>
      <c r="BL182" s="18" t="s">
        <v>145</v>
      </c>
      <c r="BM182" s="156" t="s">
        <v>248</v>
      </c>
    </row>
    <row r="183" spans="1:65" s="2" customFormat="1" ht="29.25">
      <c r="A183" s="33"/>
      <c r="B183" s="34"/>
      <c r="C183" s="33"/>
      <c r="D183" s="158" t="s">
        <v>133</v>
      </c>
      <c r="E183" s="33"/>
      <c r="F183" s="159" t="s">
        <v>249</v>
      </c>
      <c r="G183" s="33"/>
      <c r="H183" s="33"/>
      <c r="I183" s="160"/>
      <c r="J183" s="33"/>
      <c r="K183" s="33"/>
      <c r="L183" s="34"/>
      <c r="M183" s="161"/>
      <c r="N183" s="162"/>
      <c r="O183" s="59"/>
      <c r="P183" s="59"/>
      <c r="Q183" s="59"/>
      <c r="R183" s="59"/>
      <c r="S183" s="59"/>
      <c r="T183" s="6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133</v>
      </c>
      <c r="AU183" s="18" t="s">
        <v>87</v>
      </c>
    </row>
    <row r="184" spans="1:65" s="14" customFormat="1" ht="11.25">
      <c r="B184" s="175"/>
      <c r="D184" s="158" t="s">
        <v>160</v>
      </c>
      <c r="E184" s="176" t="s">
        <v>1</v>
      </c>
      <c r="F184" s="177" t="s">
        <v>250</v>
      </c>
      <c r="H184" s="176" t="s">
        <v>1</v>
      </c>
      <c r="I184" s="178"/>
      <c r="L184" s="175"/>
      <c r="M184" s="179"/>
      <c r="N184" s="180"/>
      <c r="O184" s="180"/>
      <c r="P184" s="180"/>
      <c r="Q184" s="180"/>
      <c r="R184" s="180"/>
      <c r="S184" s="180"/>
      <c r="T184" s="181"/>
      <c r="AT184" s="176" t="s">
        <v>160</v>
      </c>
      <c r="AU184" s="176" t="s">
        <v>87</v>
      </c>
      <c r="AV184" s="14" t="s">
        <v>84</v>
      </c>
      <c r="AW184" s="14" t="s">
        <v>32</v>
      </c>
      <c r="AX184" s="14" t="s">
        <v>76</v>
      </c>
      <c r="AY184" s="176" t="s">
        <v>123</v>
      </c>
    </row>
    <row r="185" spans="1:65" s="13" customFormat="1" ht="11.25">
      <c r="B185" s="163"/>
      <c r="D185" s="158" t="s">
        <v>160</v>
      </c>
      <c r="E185" s="164" t="s">
        <v>1</v>
      </c>
      <c r="F185" s="165" t="s">
        <v>251</v>
      </c>
      <c r="H185" s="166">
        <v>56</v>
      </c>
      <c r="I185" s="167"/>
      <c r="L185" s="163"/>
      <c r="M185" s="168"/>
      <c r="N185" s="169"/>
      <c r="O185" s="169"/>
      <c r="P185" s="169"/>
      <c r="Q185" s="169"/>
      <c r="R185" s="169"/>
      <c r="S185" s="169"/>
      <c r="T185" s="170"/>
      <c r="AT185" s="164" t="s">
        <v>160</v>
      </c>
      <c r="AU185" s="164" t="s">
        <v>87</v>
      </c>
      <c r="AV185" s="13" t="s">
        <v>87</v>
      </c>
      <c r="AW185" s="13" t="s">
        <v>32</v>
      </c>
      <c r="AX185" s="13" t="s">
        <v>76</v>
      </c>
      <c r="AY185" s="164" t="s">
        <v>123</v>
      </c>
    </row>
    <row r="186" spans="1:65" s="13" customFormat="1" ht="11.25">
      <c r="B186" s="163"/>
      <c r="D186" s="158" t="s">
        <v>160</v>
      </c>
      <c r="E186" s="164" t="s">
        <v>1</v>
      </c>
      <c r="F186" s="165" t="s">
        <v>252</v>
      </c>
      <c r="H186" s="166">
        <v>10</v>
      </c>
      <c r="I186" s="167"/>
      <c r="L186" s="163"/>
      <c r="M186" s="168"/>
      <c r="N186" s="169"/>
      <c r="O186" s="169"/>
      <c r="P186" s="169"/>
      <c r="Q186" s="169"/>
      <c r="R186" s="169"/>
      <c r="S186" s="169"/>
      <c r="T186" s="170"/>
      <c r="AT186" s="164" t="s">
        <v>160</v>
      </c>
      <c r="AU186" s="164" t="s">
        <v>87</v>
      </c>
      <c r="AV186" s="13" t="s">
        <v>87</v>
      </c>
      <c r="AW186" s="13" t="s">
        <v>32</v>
      </c>
      <c r="AX186" s="13" t="s">
        <v>76</v>
      </c>
      <c r="AY186" s="164" t="s">
        <v>123</v>
      </c>
    </row>
    <row r="187" spans="1:65" s="14" customFormat="1" ht="11.25">
      <c r="B187" s="175"/>
      <c r="D187" s="158" t="s">
        <v>160</v>
      </c>
      <c r="E187" s="176" t="s">
        <v>1</v>
      </c>
      <c r="F187" s="177" t="s">
        <v>253</v>
      </c>
      <c r="H187" s="176" t="s">
        <v>1</v>
      </c>
      <c r="I187" s="178"/>
      <c r="L187" s="175"/>
      <c r="M187" s="179"/>
      <c r="N187" s="180"/>
      <c r="O187" s="180"/>
      <c r="P187" s="180"/>
      <c r="Q187" s="180"/>
      <c r="R187" s="180"/>
      <c r="S187" s="180"/>
      <c r="T187" s="181"/>
      <c r="AT187" s="176" t="s">
        <v>160</v>
      </c>
      <c r="AU187" s="176" t="s">
        <v>87</v>
      </c>
      <c r="AV187" s="14" t="s">
        <v>84</v>
      </c>
      <c r="AW187" s="14" t="s">
        <v>32</v>
      </c>
      <c r="AX187" s="14" t="s">
        <v>76</v>
      </c>
      <c r="AY187" s="176" t="s">
        <v>123</v>
      </c>
    </row>
    <row r="188" spans="1:65" s="13" customFormat="1" ht="11.25">
      <c r="B188" s="163"/>
      <c r="D188" s="158" t="s">
        <v>160</v>
      </c>
      <c r="E188" s="164" t="s">
        <v>1</v>
      </c>
      <c r="F188" s="165" t="s">
        <v>254</v>
      </c>
      <c r="H188" s="166">
        <v>32.700000000000003</v>
      </c>
      <c r="I188" s="167"/>
      <c r="L188" s="163"/>
      <c r="M188" s="168"/>
      <c r="N188" s="169"/>
      <c r="O188" s="169"/>
      <c r="P188" s="169"/>
      <c r="Q188" s="169"/>
      <c r="R188" s="169"/>
      <c r="S188" s="169"/>
      <c r="T188" s="170"/>
      <c r="AT188" s="164" t="s">
        <v>160</v>
      </c>
      <c r="AU188" s="164" t="s">
        <v>87</v>
      </c>
      <c r="AV188" s="13" t="s">
        <v>87</v>
      </c>
      <c r="AW188" s="13" t="s">
        <v>32</v>
      </c>
      <c r="AX188" s="13" t="s">
        <v>76</v>
      </c>
      <c r="AY188" s="164" t="s">
        <v>123</v>
      </c>
    </row>
    <row r="189" spans="1:65" s="15" customFormat="1" ht="11.25">
      <c r="B189" s="182"/>
      <c r="D189" s="158" t="s">
        <v>160</v>
      </c>
      <c r="E189" s="183" t="s">
        <v>1</v>
      </c>
      <c r="F189" s="184" t="s">
        <v>203</v>
      </c>
      <c r="H189" s="185">
        <v>98.7</v>
      </c>
      <c r="I189" s="186"/>
      <c r="L189" s="182"/>
      <c r="M189" s="187"/>
      <c r="N189" s="188"/>
      <c r="O189" s="188"/>
      <c r="P189" s="188"/>
      <c r="Q189" s="188"/>
      <c r="R189" s="188"/>
      <c r="S189" s="188"/>
      <c r="T189" s="189"/>
      <c r="AT189" s="183" t="s">
        <v>160</v>
      </c>
      <c r="AU189" s="183" t="s">
        <v>87</v>
      </c>
      <c r="AV189" s="15" t="s">
        <v>145</v>
      </c>
      <c r="AW189" s="15" t="s">
        <v>32</v>
      </c>
      <c r="AX189" s="15" t="s">
        <v>84</v>
      </c>
      <c r="AY189" s="183" t="s">
        <v>123</v>
      </c>
    </row>
    <row r="190" spans="1:65" s="2" customFormat="1" ht="16.5" customHeight="1">
      <c r="A190" s="33"/>
      <c r="B190" s="144"/>
      <c r="C190" s="145" t="s">
        <v>255</v>
      </c>
      <c r="D190" s="145" t="s">
        <v>126</v>
      </c>
      <c r="E190" s="146" t="s">
        <v>256</v>
      </c>
      <c r="F190" s="147" t="s">
        <v>257</v>
      </c>
      <c r="G190" s="148" t="s">
        <v>247</v>
      </c>
      <c r="H190" s="149">
        <v>342.1</v>
      </c>
      <c r="I190" s="150"/>
      <c r="J190" s="151">
        <f>ROUND(I190*H190,2)</f>
        <v>0</v>
      </c>
      <c r="K190" s="147" t="s">
        <v>130</v>
      </c>
      <c r="L190" s="34"/>
      <c r="M190" s="152" t="s">
        <v>1</v>
      </c>
      <c r="N190" s="153" t="s">
        <v>41</v>
      </c>
      <c r="O190" s="59"/>
      <c r="P190" s="154">
        <f>O190*H190</f>
        <v>0</v>
      </c>
      <c r="Q190" s="154">
        <v>0</v>
      </c>
      <c r="R190" s="154">
        <f>Q190*H190</f>
        <v>0</v>
      </c>
      <c r="S190" s="154">
        <v>0.20499999999999999</v>
      </c>
      <c r="T190" s="155">
        <f>S190*H190</f>
        <v>70.130499999999998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6" t="s">
        <v>145</v>
      </c>
      <c r="AT190" s="156" t="s">
        <v>126</v>
      </c>
      <c r="AU190" s="156" t="s">
        <v>87</v>
      </c>
      <c r="AY190" s="18" t="s">
        <v>123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8" t="s">
        <v>84</v>
      </c>
      <c r="BK190" s="157">
        <f>ROUND(I190*H190,2)</f>
        <v>0</v>
      </c>
      <c r="BL190" s="18" t="s">
        <v>145</v>
      </c>
      <c r="BM190" s="156" t="s">
        <v>258</v>
      </c>
    </row>
    <row r="191" spans="1:65" s="2" customFormat="1" ht="29.25">
      <c r="A191" s="33"/>
      <c r="B191" s="34"/>
      <c r="C191" s="33"/>
      <c r="D191" s="158" t="s">
        <v>133</v>
      </c>
      <c r="E191" s="33"/>
      <c r="F191" s="159" t="s">
        <v>259</v>
      </c>
      <c r="G191" s="33"/>
      <c r="H191" s="33"/>
      <c r="I191" s="160"/>
      <c r="J191" s="33"/>
      <c r="K191" s="33"/>
      <c r="L191" s="34"/>
      <c r="M191" s="161"/>
      <c r="N191" s="162"/>
      <c r="O191" s="59"/>
      <c r="P191" s="59"/>
      <c r="Q191" s="59"/>
      <c r="R191" s="59"/>
      <c r="S191" s="59"/>
      <c r="T191" s="60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133</v>
      </c>
      <c r="AU191" s="18" t="s">
        <v>87</v>
      </c>
    </row>
    <row r="192" spans="1:65" s="14" customFormat="1" ht="11.25">
      <c r="B192" s="175"/>
      <c r="D192" s="158" t="s">
        <v>160</v>
      </c>
      <c r="E192" s="176" t="s">
        <v>1</v>
      </c>
      <c r="F192" s="177" t="s">
        <v>260</v>
      </c>
      <c r="H192" s="176" t="s">
        <v>1</v>
      </c>
      <c r="I192" s="178"/>
      <c r="L192" s="175"/>
      <c r="M192" s="179"/>
      <c r="N192" s="180"/>
      <c r="O192" s="180"/>
      <c r="P192" s="180"/>
      <c r="Q192" s="180"/>
      <c r="R192" s="180"/>
      <c r="S192" s="180"/>
      <c r="T192" s="181"/>
      <c r="AT192" s="176" t="s">
        <v>160</v>
      </c>
      <c r="AU192" s="176" t="s">
        <v>87</v>
      </c>
      <c r="AV192" s="14" t="s">
        <v>84</v>
      </c>
      <c r="AW192" s="14" t="s">
        <v>32</v>
      </c>
      <c r="AX192" s="14" t="s">
        <v>76</v>
      </c>
      <c r="AY192" s="176" t="s">
        <v>123</v>
      </c>
    </row>
    <row r="193" spans="1:65" s="13" customFormat="1" ht="11.25">
      <c r="B193" s="163"/>
      <c r="D193" s="158" t="s">
        <v>160</v>
      </c>
      <c r="E193" s="164" t="s">
        <v>1</v>
      </c>
      <c r="F193" s="165" t="s">
        <v>261</v>
      </c>
      <c r="H193" s="166">
        <v>98.4</v>
      </c>
      <c r="I193" s="167"/>
      <c r="L193" s="163"/>
      <c r="M193" s="168"/>
      <c r="N193" s="169"/>
      <c r="O193" s="169"/>
      <c r="P193" s="169"/>
      <c r="Q193" s="169"/>
      <c r="R193" s="169"/>
      <c r="S193" s="169"/>
      <c r="T193" s="170"/>
      <c r="AT193" s="164" t="s">
        <v>160</v>
      </c>
      <c r="AU193" s="164" t="s">
        <v>87</v>
      </c>
      <c r="AV193" s="13" t="s">
        <v>87</v>
      </c>
      <c r="AW193" s="13" t="s">
        <v>32</v>
      </c>
      <c r="AX193" s="13" t="s">
        <v>76</v>
      </c>
      <c r="AY193" s="164" t="s">
        <v>123</v>
      </c>
    </row>
    <row r="194" spans="1:65" s="13" customFormat="1" ht="11.25">
      <c r="B194" s="163"/>
      <c r="D194" s="158" t="s">
        <v>160</v>
      </c>
      <c r="E194" s="164" t="s">
        <v>1</v>
      </c>
      <c r="F194" s="165" t="s">
        <v>262</v>
      </c>
      <c r="H194" s="166">
        <v>132.5</v>
      </c>
      <c r="I194" s="167"/>
      <c r="L194" s="163"/>
      <c r="M194" s="168"/>
      <c r="N194" s="169"/>
      <c r="O194" s="169"/>
      <c r="P194" s="169"/>
      <c r="Q194" s="169"/>
      <c r="R194" s="169"/>
      <c r="S194" s="169"/>
      <c r="T194" s="170"/>
      <c r="AT194" s="164" t="s">
        <v>160</v>
      </c>
      <c r="AU194" s="164" t="s">
        <v>87</v>
      </c>
      <c r="AV194" s="13" t="s">
        <v>87</v>
      </c>
      <c r="AW194" s="13" t="s">
        <v>32</v>
      </c>
      <c r="AX194" s="13" t="s">
        <v>76</v>
      </c>
      <c r="AY194" s="164" t="s">
        <v>123</v>
      </c>
    </row>
    <row r="195" spans="1:65" s="14" customFormat="1" ht="11.25">
      <c r="B195" s="175"/>
      <c r="D195" s="158" t="s">
        <v>160</v>
      </c>
      <c r="E195" s="176" t="s">
        <v>1</v>
      </c>
      <c r="F195" s="177" t="s">
        <v>263</v>
      </c>
      <c r="H195" s="176" t="s">
        <v>1</v>
      </c>
      <c r="I195" s="178"/>
      <c r="L195" s="175"/>
      <c r="M195" s="179"/>
      <c r="N195" s="180"/>
      <c r="O195" s="180"/>
      <c r="P195" s="180"/>
      <c r="Q195" s="180"/>
      <c r="R195" s="180"/>
      <c r="S195" s="180"/>
      <c r="T195" s="181"/>
      <c r="AT195" s="176" t="s">
        <v>160</v>
      </c>
      <c r="AU195" s="176" t="s">
        <v>87</v>
      </c>
      <c r="AV195" s="14" t="s">
        <v>84</v>
      </c>
      <c r="AW195" s="14" t="s">
        <v>32</v>
      </c>
      <c r="AX195" s="14" t="s">
        <v>76</v>
      </c>
      <c r="AY195" s="176" t="s">
        <v>123</v>
      </c>
    </row>
    <row r="196" spans="1:65" s="13" customFormat="1" ht="11.25">
      <c r="B196" s="163"/>
      <c r="D196" s="158" t="s">
        <v>160</v>
      </c>
      <c r="E196" s="164" t="s">
        <v>1</v>
      </c>
      <c r="F196" s="165" t="s">
        <v>264</v>
      </c>
      <c r="H196" s="166">
        <v>111.2</v>
      </c>
      <c r="I196" s="167"/>
      <c r="L196" s="163"/>
      <c r="M196" s="168"/>
      <c r="N196" s="169"/>
      <c r="O196" s="169"/>
      <c r="P196" s="169"/>
      <c r="Q196" s="169"/>
      <c r="R196" s="169"/>
      <c r="S196" s="169"/>
      <c r="T196" s="170"/>
      <c r="AT196" s="164" t="s">
        <v>160</v>
      </c>
      <c r="AU196" s="164" t="s">
        <v>87</v>
      </c>
      <c r="AV196" s="13" t="s">
        <v>87</v>
      </c>
      <c r="AW196" s="13" t="s">
        <v>32</v>
      </c>
      <c r="AX196" s="13" t="s">
        <v>76</v>
      </c>
      <c r="AY196" s="164" t="s">
        <v>123</v>
      </c>
    </row>
    <row r="197" spans="1:65" s="15" customFormat="1" ht="11.25">
      <c r="B197" s="182"/>
      <c r="D197" s="158" t="s">
        <v>160</v>
      </c>
      <c r="E197" s="183" t="s">
        <v>1</v>
      </c>
      <c r="F197" s="184" t="s">
        <v>203</v>
      </c>
      <c r="H197" s="185">
        <v>342.1</v>
      </c>
      <c r="I197" s="186"/>
      <c r="L197" s="182"/>
      <c r="M197" s="187"/>
      <c r="N197" s="188"/>
      <c r="O197" s="188"/>
      <c r="P197" s="188"/>
      <c r="Q197" s="188"/>
      <c r="R197" s="188"/>
      <c r="S197" s="188"/>
      <c r="T197" s="189"/>
      <c r="AT197" s="183" t="s">
        <v>160</v>
      </c>
      <c r="AU197" s="183" t="s">
        <v>87</v>
      </c>
      <c r="AV197" s="15" t="s">
        <v>145</v>
      </c>
      <c r="AW197" s="15" t="s">
        <v>32</v>
      </c>
      <c r="AX197" s="15" t="s">
        <v>84</v>
      </c>
      <c r="AY197" s="183" t="s">
        <v>123</v>
      </c>
    </row>
    <row r="198" spans="1:65" s="2" customFormat="1" ht="16.5" customHeight="1">
      <c r="A198" s="33"/>
      <c r="B198" s="144"/>
      <c r="C198" s="145" t="s">
        <v>265</v>
      </c>
      <c r="D198" s="145" t="s">
        <v>126</v>
      </c>
      <c r="E198" s="146" t="s">
        <v>266</v>
      </c>
      <c r="F198" s="147" t="s">
        <v>267</v>
      </c>
      <c r="G198" s="148" t="s">
        <v>247</v>
      </c>
      <c r="H198" s="149">
        <v>70.3</v>
      </c>
      <c r="I198" s="150"/>
      <c r="J198" s="151">
        <f>ROUND(I198*H198,2)</f>
        <v>0</v>
      </c>
      <c r="K198" s="147" t="s">
        <v>130</v>
      </c>
      <c r="L198" s="34"/>
      <c r="M198" s="152" t="s">
        <v>1</v>
      </c>
      <c r="N198" s="153" t="s">
        <v>41</v>
      </c>
      <c r="O198" s="59"/>
      <c r="P198" s="154">
        <f>O198*H198</f>
        <v>0</v>
      </c>
      <c r="Q198" s="154">
        <v>0</v>
      </c>
      <c r="R198" s="154">
        <f>Q198*H198</f>
        <v>0</v>
      </c>
      <c r="S198" s="154">
        <v>0.04</v>
      </c>
      <c r="T198" s="155">
        <f>S198*H198</f>
        <v>2.8119999999999998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6" t="s">
        <v>145</v>
      </c>
      <c r="AT198" s="156" t="s">
        <v>126</v>
      </c>
      <c r="AU198" s="156" t="s">
        <v>87</v>
      </c>
      <c r="AY198" s="18" t="s">
        <v>123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8" t="s">
        <v>84</v>
      </c>
      <c r="BK198" s="157">
        <f>ROUND(I198*H198,2)</f>
        <v>0</v>
      </c>
      <c r="BL198" s="18" t="s">
        <v>145</v>
      </c>
      <c r="BM198" s="156" t="s">
        <v>268</v>
      </c>
    </row>
    <row r="199" spans="1:65" s="2" customFormat="1" ht="29.25">
      <c r="A199" s="33"/>
      <c r="B199" s="34"/>
      <c r="C199" s="33"/>
      <c r="D199" s="158" t="s">
        <v>133</v>
      </c>
      <c r="E199" s="33"/>
      <c r="F199" s="159" t="s">
        <v>269</v>
      </c>
      <c r="G199" s="33"/>
      <c r="H199" s="33"/>
      <c r="I199" s="160"/>
      <c r="J199" s="33"/>
      <c r="K199" s="33"/>
      <c r="L199" s="34"/>
      <c r="M199" s="161"/>
      <c r="N199" s="162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133</v>
      </c>
      <c r="AU199" s="18" t="s">
        <v>87</v>
      </c>
    </row>
    <row r="200" spans="1:65" s="14" customFormat="1" ht="11.25">
      <c r="B200" s="175"/>
      <c r="D200" s="158" t="s">
        <v>160</v>
      </c>
      <c r="E200" s="176" t="s">
        <v>1</v>
      </c>
      <c r="F200" s="177" t="s">
        <v>260</v>
      </c>
      <c r="H200" s="176" t="s">
        <v>1</v>
      </c>
      <c r="I200" s="178"/>
      <c r="L200" s="175"/>
      <c r="M200" s="179"/>
      <c r="N200" s="180"/>
      <c r="O200" s="180"/>
      <c r="P200" s="180"/>
      <c r="Q200" s="180"/>
      <c r="R200" s="180"/>
      <c r="S200" s="180"/>
      <c r="T200" s="181"/>
      <c r="AT200" s="176" t="s">
        <v>160</v>
      </c>
      <c r="AU200" s="176" t="s">
        <v>87</v>
      </c>
      <c r="AV200" s="14" t="s">
        <v>84</v>
      </c>
      <c r="AW200" s="14" t="s">
        <v>32</v>
      </c>
      <c r="AX200" s="14" t="s">
        <v>76</v>
      </c>
      <c r="AY200" s="176" t="s">
        <v>123</v>
      </c>
    </row>
    <row r="201" spans="1:65" s="13" customFormat="1" ht="11.25">
      <c r="B201" s="163"/>
      <c r="D201" s="158" t="s">
        <v>160</v>
      </c>
      <c r="E201" s="164" t="s">
        <v>1</v>
      </c>
      <c r="F201" s="165" t="s">
        <v>270</v>
      </c>
      <c r="H201" s="166">
        <v>6</v>
      </c>
      <c r="I201" s="167"/>
      <c r="L201" s="163"/>
      <c r="M201" s="168"/>
      <c r="N201" s="169"/>
      <c r="O201" s="169"/>
      <c r="P201" s="169"/>
      <c r="Q201" s="169"/>
      <c r="R201" s="169"/>
      <c r="S201" s="169"/>
      <c r="T201" s="170"/>
      <c r="AT201" s="164" t="s">
        <v>160</v>
      </c>
      <c r="AU201" s="164" t="s">
        <v>87</v>
      </c>
      <c r="AV201" s="13" t="s">
        <v>87</v>
      </c>
      <c r="AW201" s="13" t="s">
        <v>32</v>
      </c>
      <c r="AX201" s="13" t="s">
        <v>76</v>
      </c>
      <c r="AY201" s="164" t="s">
        <v>123</v>
      </c>
    </row>
    <row r="202" spans="1:65" s="13" customFormat="1" ht="11.25">
      <c r="B202" s="163"/>
      <c r="D202" s="158" t="s">
        <v>160</v>
      </c>
      <c r="E202" s="164" t="s">
        <v>1</v>
      </c>
      <c r="F202" s="165" t="s">
        <v>271</v>
      </c>
      <c r="H202" s="166">
        <v>64.3</v>
      </c>
      <c r="I202" s="167"/>
      <c r="L202" s="163"/>
      <c r="M202" s="168"/>
      <c r="N202" s="169"/>
      <c r="O202" s="169"/>
      <c r="P202" s="169"/>
      <c r="Q202" s="169"/>
      <c r="R202" s="169"/>
      <c r="S202" s="169"/>
      <c r="T202" s="170"/>
      <c r="AT202" s="164" t="s">
        <v>160</v>
      </c>
      <c r="AU202" s="164" t="s">
        <v>87</v>
      </c>
      <c r="AV202" s="13" t="s">
        <v>87</v>
      </c>
      <c r="AW202" s="13" t="s">
        <v>32</v>
      </c>
      <c r="AX202" s="13" t="s">
        <v>76</v>
      </c>
      <c r="AY202" s="164" t="s">
        <v>123</v>
      </c>
    </row>
    <row r="203" spans="1:65" s="15" customFormat="1" ht="11.25">
      <c r="B203" s="182"/>
      <c r="D203" s="158" t="s">
        <v>160</v>
      </c>
      <c r="E203" s="183" t="s">
        <v>1</v>
      </c>
      <c r="F203" s="184" t="s">
        <v>203</v>
      </c>
      <c r="H203" s="185">
        <v>70.3</v>
      </c>
      <c r="I203" s="186"/>
      <c r="L203" s="182"/>
      <c r="M203" s="187"/>
      <c r="N203" s="188"/>
      <c r="O203" s="188"/>
      <c r="P203" s="188"/>
      <c r="Q203" s="188"/>
      <c r="R203" s="188"/>
      <c r="S203" s="188"/>
      <c r="T203" s="189"/>
      <c r="AT203" s="183" t="s">
        <v>160</v>
      </c>
      <c r="AU203" s="183" t="s">
        <v>87</v>
      </c>
      <c r="AV203" s="15" t="s">
        <v>145</v>
      </c>
      <c r="AW203" s="15" t="s">
        <v>32</v>
      </c>
      <c r="AX203" s="15" t="s">
        <v>84</v>
      </c>
      <c r="AY203" s="183" t="s">
        <v>123</v>
      </c>
    </row>
    <row r="204" spans="1:65" s="2" customFormat="1" ht="16.5" customHeight="1">
      <c r="A204" s="33"/>
      <c r="B204" s="144"/>
      <c r="C204" s="190" t="s">
        <v>272</v>
      </c>
      <c r="D204" s="190" t="s">
        <v>273</v>
      </c>
      <c r="E204" s="191" t="s">
        <v>274</v>
      </c>
      <c r="F204" s="192" t="s">
        <v>275</v>
      </c>
      <c r="G204" s="193" t="s">
        <v>171</v>
      </c>
      <c r="H204" s="194">
        <v>15</v>
      </c>
      <c r="I204" s="195"/>
      <c r="J204" s="196">
        <f>ROUND(I204*H204,2)</f>
        <v>0</v>
      </c>
      <c r="K204" s="192" t="s">
        <v>1</v>
      </c>
      <c r="L204" s="197"/>
      <c r="M204" s="198" t="s">
        <v>1</v>
      </c>
      <c r="N204" s="199" t="s">
        <v>41</v>
      </c>
      <c r="O204" s="59"/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6" t="s">
        <v>162</v>
      </c>
      <c r="AT204" s="156" t="s">
        <v>273</v>
      </c>
      <c r="AU204" s="156" t="s">
        <v>87</v>
      </c>
      <c r="AY204" s="18" t="s">
        <v>123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8" t="s">
        <v>84</v>
      </c>
      <c r="BK204" s="157">
        <f>ROUND(I204*H204,2)</f>
        <v>0</v>
      </c>
      <c r="BL204" s="18" t="s">
        <v>145</v>
      </c>
      <c r="BM204" s="156" t="s">
        <v>276</v>
      </c>
    </row>
    <row r="205" spans="1:65" s="2" customFormat="1" ht="11.25">
      <c r="A205" s="33"/>
      <c r="B205" s="34"/>
      <c r="C205" s="33"/>
      <c r="D205" s="158" t="s">
        <v>133</v>
      </c>
      <c r="E205" s="33"/>
      <c r="F205" s="159" t="s">
        <v>275</v>
      </c>
      <c r="G205" s="33"/>
      <c r="H205" s="33"/>
      <c r="I205" s="160"/>
      <c r="J205" s="33"/>
      <c r="K205" s="33"/>
      <c r="L205" s="34"/>
      <c r="M205" s="161"/>
      <c r="N205" s="162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133</v>
      </c>
      <c r="AU205" s="18" t="s">
        <v>87</v>
      </c>
    </row>
    <row r="206" spans="1:65" s="13" customFormat="1" ht="11.25">
      <c r="B206" s="163"/>
      <c r="D206" s="158" t="s">
        <v>160</v>
      </c>
      <c r="E206" s="164" t="s">
        <v>1</v>
      </c>
      <c r="F206" s="165" t="s">
        <v>277</v>
      </c>
      <c r="H206" s="166">
        <v>15</v>
      </c>
      <c r="I206" s="167"/>
      <c r="L206" s="163"/>
      <c r="M206" s="168"/>
      <c r="N206" s="169"/>
      <c r="O206" s="169"/>
      <c r="P206" s="169"/>
      <c r="Q206" s="169"/>
      <c r="R206" s="169"/>
      <c r="S206" s="169"/>
      <c r="T206" s="170"/>
      <c r="AT206" s="164" t="s">
        <v>160</v>
      </c>
      <c r="AU206" s="164" t="s">
        <v>87</v>
      </c>
      <c r="AV206" s="13" t="s">
        <v>87</v>
      </c>
      <c r="AW206" s="13" t="s">
        <v>32</v>
      </c>
      <c r="AX206" s="13" t="s">
        <v>84</v>
      </c>
      <c r="AY206" s="164" t="s">
        <v>123</v>
      </c>
    </row>
    <row r="207" spans="1:65" s="2" customFormat="1" ht="24">
      <c r="A207" s="33"/>
      <c r="B207" s="144"/>
      <c r="C207" s="145" t="s">
        <v>278</v>
      </c>
      <c r="D207" s="145" t="s">
        <v>126</v>
      </c>
      <c r="E207" s="146" t="s">
        <v>279</v>
      </c>
      <c r="F207" s="147" t="s">
        <v>280</v>
      </c>
      <c r="G207" s="148" t="s">
        <v>247</v>
      </c>
      <c r="H207" s="149">
        <v>50</v>
      </c>
      <c r="I207" s="150"/>
      <c r="J207" s="151">
        <f>ROUND(I207*H207,2)</f>
        <v>0</v>
      </c>
      <c r="K207" s="147" t="s">
        <v>130</v>
      </c>
      <c r="L207" s="34"/>
      <c r="M207" s="152" t="s">
        <v>1</v>
      </c>
      <c r="N207" s="153" t="s">
        <v>41</v>
      </c>
      <c r="O207" s="59"/>
      <c r="P207" s="154">
        <f>O207*H207</f>
        <v>0</v>
      </c>
      <c r="Q207" s="154">
        <v>3.6900000000000002E-2</v>
      </c>
      <c r="R207" s="154">
        <f>Q207*H207</f>
        <v>1.8450000000000002</v>
      </c>
      <c r="S207" s="154">
        <v>0</v>
      </c>
      <c r="T207" s="15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6" t="s">
        <v>145</v>
      </c>
      <c r="AT207" s="156" t="s">
        <v>126</v>
      </c>
      <c r="AU207" s="156" t="s">
        <v>87</v>
      </c>
      <c r="AY207" s="18" t="s">
        <v>123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8" t="s">
        <v>84</v>
      </c>
      <c r="BK207" s="157">
        <f>ROUND(I207*H207,2)</f>
        <v>0</v>
      </c>
      <c r="BL207" s="18" t="s">
        <v>145</v>
      </c>
      <c r="BM207" s="156" t="s">
        <v>281</v>
      </c>
    </row>
    <row r="208" spans="1:65" s="2" customFormat="1" ht="58.5">
      <c r="A208" s="33"/>
      <c r="B208" s="34"/>
      <c r="C208" s="33"/>
      <c r="D208" s="158" t="s">
        <v>133</v>
      </c>
      <c r="E208" s="33"/>
      <c r="F208" s="159" t="s">
        <v>282</v>
      </c>
      <c r="G208" s="33"/>
      <c r="H208" s="33"/>
      <c r="I208" s="160"/>
      <c r="J208" s="33"/>
      <c r="K208" s="33"/>
      <c r="L208" s="34"/>
      <c r="M208" s="161"/>
      <c r="N208" s="162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133</v>
      </c>
      <c r="AU208" s="18" t="s">
        <v>87</v>
      </c>
    </row>
    <row r="209" spans="1:65" s="13" customFormat="1" ht="11.25">
      <c r="B209" s="163"/>
      <c r="D209" s="158" t="s">
        <v>160</v>
      </c>
      <c r="E209" s="164" t="s">
        <v>1</v>
      </c>
      <c r="F209" s="165" t="s">
        <v>283</v>
      </c>
      <c r="H209" s="166">
        <v>50</v>
      </c>
      <c r="I209" s="167"/>
      <c r="L209" s="163"/>
      <c r="M209" s="168"/>
      <c r="N209" s="169"/>
      <c r="O209" s="169"/>
      <c r="P209" s="169"/>
      <c r="Q209" s="169"/>
      <c r="R209" s="169"/>
      <c r="S209" s="169"/>
      <c r="T209" s="170"/>
      <c r="AT209" s="164" t="s">
        <v>160</v>
      </c>
      <c r="AU209" s="164" t="s">
        <v>87</v>
      </c>
      <c r="AV209" s="13" t="s">
        <v>87</v>
      </c>
      <c r="AW209" s="13" t="s">
        <v>32</v>
      </c>
      <c r="AX209" s="13" t="s">
        <v>84</v>
      </c>
      <c r="AY209" s="164" t="s">
        <v>123</v>
      </c>
    </row>
    <row r="210" spans="1:65" s="2" customFormat="1" ht="24">
      <c r="A210" s="33"/>
      <c r="B210" s="144"/>
      <c r="C210" s="145" t="s">
        <v>8</v>
      </c>
      <c r="D210" s="145" t="s">
        <v>126</v>
      </c>
      <c r="E210" s="146" t="s">
        <v>284</v>
      </c>
      <c r="F210" s="147" t="s">
        <v>285</v>
      </c>
      <c r="G210" s="148" t="s">
        <v>286</v>
      </c>
      <c r="H210" s="149">
        <v>36.203000000000003</v>
      </c>
      <c r="I210" s="150"/>
      <c r="J210" s="151">
        <f>ROUND(I210*H210,2)</f>
        <v>0</v>
      </c>
      <c r="K210" s="147" t="s">
        <v>130</v>
      </c>
      <c r="L210" s="34"/>
      <c r="M210" s="152" t="s">
        <v>1</v>
      </c>
      <c r="N210" s="153" t="s">
        <v>41</v>
      </c>
      <c r="O210" s="59"/>
      <c r="P210" s="154">
        <f>O210*H210</f>
        <v>0</v>
      </c>
      <c r="Q210" s="154">
        <v>0</v>
      </c>
      <c r="R210" s="154">
        <f>Q210*H210</f>
        <v>0</v>
      </c>
      <c r="S210" s="154">
        <v>0</v>
      </c>
      <c r="T210" s="15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6" t="s">
        <v>145</v>
      </c>
      <c r="AT210" s="156" t="s">
        <v>126</v>
      </c>
      <c r="AU210" s="156" t="s">
        <v>87</v>
      </c>
      <c r="AY210" s="18" t="s">
        <v>123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8" t="s">
        <v>84</v>
      </c>
      <c r="BK210" s="157">
        <f>ROUND(I210*H210,2)</f>
        <v>0</v>
      </c>
      <c r="BL210" s="18" t="s">
        <v>145</v>
      </c>
      <c r="BM210" s="156" t="s">
        <v>287</v>
      </c>
    </row>
    <row r="211" spans="1:65" s="2" customFormat="1" ht="19.5">
      <c r="A211" s="33"/>
      <c r="B211" s="34"/>
      <c r="C211" s="33"/>
      <c r="D211" s="158" t="s">
        <v>133</v>
      </c>
      <c r="E211" s="33"/>
      <c r="F211" s="159" t="s">
        <v>288</v>
      </c>
      <c r="G211" s="33"/>
      <c r="H211" s="33"/>
      <c r="I211" s="160"/>
      <c r="J211" s="33"/>
      <c r="K211" s="33"/>
      <c r="L211" s="34"/>
      <c r="M211" s="161"/>
      <c r="N211" s="162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133</v>
      </c>
      <c r="AU211" s="18" t="s">
        <v>87</v>
      </c>
    </row>
    <row r="212" spans="1:65" s="14" customFormat="1" ht="11.25">
      <c r="B212" s="175"/>
      <c r="D212" s="158" t="s">
        <v>160</v>
      </c>
      <c r="E212" s="176" t="s">
        <v>1</v>
      </c>
      <c r="F212" s="177" t="s">
        <v>289</v>
      </c>
      <c r="H212" s="176" t="s">
        <v>1</v>
      </c>
      <c r="I212" s="178"/>
      <c r="L212" s="175"/>
      <c r="M212" s="179"/>
      <c r="N212" s="180"/>
      <c r="O212" s="180"/>
      <c r="P212" s="180"/>
      <c r="Q212" s="180"/>
      <c r="R212" s="180"/>
      <c r="S212" s="180"/>
      <c r="T212" s="181"/>
      <c r="AT212" s="176" t="s">
        <v>160</v>
      </c>
      <c r="AU212" s="176" t="s">
        <v>87</v>
      </c>
      <c r="AV212" s="14" t="s">
        <v>84</v>
      </c>
      <c r="AW212" s="14" t="s">
        <v>32</v>
      </c>
      <c r="AX212" s="14" t="s">
        <v>76</v>
      </c>
      <c r="AY212" s="176" t="s">
        <v>123</v>
      </c>
    </row>
    <row r="213" spans="1:65" s="13" customFormat="1" ht="11.25">
      <c r="B213" s="163"/>
      <c r="D213" s="158" t="s">
        <v>160</v>
      </c>
      <c r="E213" s="164" t="s">
        <v>1</v>
      </c>
      <c r="F213" s="165" t="s">
        <v>290</v>
      </c>
      <c r="H213" s="166">
        <v>21.87</v>
      </c>
      <c r="I213" s="167"/>
      <c r="L213" s="163"/>
      <c r="M213" s="168"/>
      <c r="N213" s="169"/>
      <c r="O213" s="169"/>
      <c r="P213" s="169"/>
      <c r="Q213" s="169"/>
      <c r="R213" s="169"/>
      <c r="S213" s="169"/>
      <c r="T213" s="170"/>
      <c r="AT213" s="164" t="s">
        <v>160</v>
      </c>
      <c r="AU213" s="164" t="s">
        <v>87</v>
      </c>
      <c r="AV213" s="13" t="s">
        <v>87</v>
      </c>
      <c r="AW213" s="13" t="s">
        <v>32</v>
      </c>
      <c r="AX213" s="13" t="s">
        <v>76</v>
      </c>
      <c r="AY213" s="164" t="s">
        <v>123</v>
      </c>
    </row>
    <row r="214" spans="1:65" s="13" customFormat="1" ht="11.25">
      <c r="B214" s="163"/>
      <c r="D214" s="158" t="s">
        <v>160</v>
      </c>
      <c r="E214" s="164" t="s">
        <v>1</v>
      </c>
      <c r="F214" s="165" t="s">
        <v>291</v>
      </c>
      <c r="H214" s="166">
        <v>8.3930000000000007</v>
      </c>
      <c r="I214" s="167"/>
      <c r="L214" s="163"/>
      <c r="M214" s="168"/>
      <c r="N214" s="169"/>
      <c r="O214" s="169"/>
      <c r="P214" s="169"/>
      <c r="Q214" s="169"/>
      <c r="R214" s="169"/>
      <c r="S214" s="169"/>
      <c r="T214" s="170"/>
      <c r="AT214" s="164" t="s">
        <v>160</v>
      </c>
      <c r="AU214" s="164" t="s">
        <v>87</v>
      </c>
      <c r="AV214" s="13" t="s">
        <v>87</v>
      </c>
      <c r="AW214" s="13" t="s">
        <v>32</v>
      </c>
      <c r="AX214" s="13" t="s">
        <v>76</v>
      </c>
      <c r="AY214" s="164" t="s">
        <v>123</v>
      </c>
    </row>
    <row r="215" spans="1:65" s="13" customFormat="1" ht="11.25">
      <c r="B215" s="163"/>
      <c r="D215" s="158" t="s">
        <v>160</v>
      </c>
      <c r="E215" s="164" t="s">
        <v>1</v>
      </c>
      <c r="F215" s="165" t="s">
        <v>292</v>
      </c>
      <c r="H215" s="166">
        <v>5.94</v>
      </c>
      <c r="I215" s="167"/>
      <c r="L215" s="163"/>
      <c r="M215" s="168"/>
      <c r="N215" s="169"/>
      <c r="O215" s="169"/>
      <c r="P215" s="169"/>
      <c r="Q215" s="169"/>
      <c r="R215" s="169"/>
      <c r="S215" s="169"/>
      <c r="T215" s="170"/>
      <c r="AT215" s="164" t="s">
        <v>160</v>
      </c>
      <c r="AU215" s="164" t="s">
        <v>87</v>
      </c>
      <c r="AV215" s="13" t="s">
        <v>87</v>
      </c>
      <c r="AW215" s="13" t="s">
        <v>32</v>
      </c>
      <c r="AX215" s="13" t="s">
        <v>76</v>
      </c>
      <c r="AY215" s="164" t="s">
        <v>123</v>
      </c>
    </row>
    <row r="216" spans="1:65" s="15" customFormat="1" ht="11.25">
      <c r="B216" s="182"/>
      <c r="D216" s="158" t="s">
        <v>160</v>
      </c>
      <c r="E216" s="183" t="s">
        <v>1</v>
      </c>
      <c r="F216" s="184" t="s">
        <v>203</v>
      </c>
      <c r="H216" s="185">
        <v>36.203000000000003</v>
      </c>
      <c r="I216" s="186"/>
      <c r="L216" s="182"/>
      <c r="M216" s="187"/>
      <c r="N216" s="188"/>
      <c r="O216" s="188"/>
      <c r="P216" s="188"/>
      <c r="Q216" s="188"/>
      <c r="R216" s="188"/>
      <c r="S216" s="188"/>
      <c r="T216" s="189"/>
      <c r="AT216" s="183" t="s">
        <v>160</v>
      </c>
      <c r="AU216" s="183" t="s">
        <v>87</v>
      </c>
      <c r="AV216" s="15" t="s">
        <v>145</v>
      </c>
      <c r="AW216" s="15" t="s">
        <v>32</v>
      </c>
      <c r="AX216" s="15" t="s">
        <v>84</v>
      </c>
      <c r="AY216" s="183" t="s">
        <v>123</v>
      </c>
    </row>
    <row r="217" spans="1:65" s="2" customFormat="1" ht="24">
      <c r="A217" s="33"/>
      <c r="B217" s="144"/>
      <c r="C217" s="145" t="s">
        <v>293</v>
      </c>
      <c r="D217" s="145" t="s">
        <v>126</v>
      </c>
      <c r="E217" s="146" t="s">
        <v>294</v>
      </c>
      <c r="F217" s="147" t="s">
        <v>295</v>
      </c>
      <c r="G217" s="148" t="s">
        <v>286</v>
      </c>
      <c r="H217" s="149">
        <v>3</v>
      </c>
      <c r="I217" s="150"/>
      <c r="J217" s="151">
        <f>ROUND(I217*H217,2)</f>
        <v>0</v>
      </c>
      <c r="K217" s="147" t="s">
        <v>130</v>
      </c>
      <c r="L217" s="34"/>
      <c r="M217" s="152" t="s">
        <v>1</v>
      </c>
      <c r="N217" s="153" t="s">
        <v>41</v>
      </c>
      <c r="O217" s="59"/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6" t="s">
        <v>145</v>
      </c>
      <c r="AT217" s="156" t="s">
        <v>126</v>
      </c>
      <c r="AU217" s="156" t="s">
        <v>87</v>
      </c>
      <c r="AY217" s="18" t="s">
        <v>123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8" t="s">
        <v>84</v>
      </c>
      <c r="BK217" s="157">
        <f>ROUND(I217*H217,2)</f>
        <v>0</v>
      </c>
      <c r="BL217" s="18" t="s">
        <v>145</v>
      </c>
      <c r="BM217" s="156" t="s">
        <v>296</v>
      </c>
    </row>
    <row r="218" spans="1:65" s="2" customFormat="1" ht="29.25">
      <c r="A218" s="33"/>
      <c r="B218" s="34"/>
      <c r="C218" s="33"/>
      <c r="D218" s="158" t="s">
        <v>133</v>
      </c>
      <c r="E218" s="33"/>
      <c r="F218" s="159" t="s">
        <v>297</v>
      </c>
      <c r="G218" s="33"/>
      <c r="H218" s="33"/>
      <c r="I218" s="160"/>
      <c r="J218" s="33"/>
      <c r="K218" s="33"/>
      <c r="L218" s="34"/>
      <c r="M218" s="161"/>
      <c r="N218" s="162"/>
      <c r="O218" s="59"/>
      <c r="P218" s="59"/>
      <c r="Q218" s="59"/>
      <c r="R218" s="59"/>
      <c r="S218" s="59"/>
      <c r="T218" s="60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133</v>
      </c>
      <c r="AU218" s="18" t="s">
        <v>87</v>
      </c>
    </row>
    <row r="219" spans="1:65" s="13" customFormat="1" ht="22.5">
      <c r="B219" s="163"/>
      <c r="D219" s="158" t="s">
        <v>160</v>
      </c>
      <c r="E219" s="164" t="s">
        <v>1</v>
      </c>
      <c r="F219" s="165" t="s">
        <v>298</v>
      </c>
      <c r="H219" s="166">
        <v>3</v>
      </c>
      <c r="I219" s="167"/>
      <c r="L219" s="163"/>
      <c r="M219" s="168"/>
      <c r="N219" s="169"/>
      <c r="O219" s="169"/>
      <c r="P219" s="169"/>
      <c r="Q219" s="169"/>
      <c r="R219" s="169"/>
      <c r="S219" s="169"/>
      <c r="T219" s="170"/>
      <c r="AT219" s="164" t="s">
        <v>160</v>
      </c>
      <c r="AU219" s="164" t="s">
        <v>87</v>
      </c>
      <c r="AV219" s="13" t="s">
        <v>87</v>
      </c>
      <c r="AW219" s="13" t="s">
        <v>32</v>
      </c>
      <c r="AX219" s="13" t="s">
        <v>84</v>
      </c>
      <c r="AY219" s="164" t="s">
        <v>123</v>
      </c>
    </row>
    <row r="220" spans="1:65" s="2" customFormat="1" ht="24">
      <c r="A220" s="33"/>
      <c r="B220" s="144"/>
      <c r="C220" s="145" t="s">
        <v>299</v>
      </c>
      <c r="D220" s="145" t="s">
        <v>126</v>
      </c>
      <c r="E220" s="146" t="s">
        <v>300</v>
      </c>
      <c r="F220" s="147" t="s">
        <v>301</v>
      </c>
      <c r="G220" s="148" t="s">
        <v>286</v>
      </c>
      <c r="H220" s="149">
        <v>48.258000000000003</v>
      </c>
      <c r="I220" s="150"/>
      <c r="J220" s="151">
        <f>ROUND(I220*H220,2)</f>
        <v>0</v>
      </c>
      <c r="K220" s="147" t="s">
        <v>130</v>
      </c>
      <c r="L220" s="34"/>
      <c r="M220" s="152" t="s">
        <v>1</v>
      </c>
      <c r="N220" s="153" t="s">
        <v>41</v>
      </c>
      <c r="O220" s="59"/>
      <c r="P220" s="154">
        <f>O220*H220</f>
        <v>0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6" t="s">
        <v>145</v>
      </c>
      <c r="AT220" s="156" t="s">
        <v>126</v>
      </c>
      <c r="AU220" s="156" t="s">
        <v>87</v>
      </c>
      <c r="AY220" s="18" t="s">
        <v>123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8" t="s">
        <v>84</v>
      </c>
      <c r="BK220" s="157">
        <f>ROUND(I220*H220,2)</f>
        <v>0</v>
      </c>
      <c r="BL220" s="18" t="s">
        <v>145</v>
      </c>
      <c r="BM220" s="156" t="s">
        <v>302</v>
      </c>
    </row>
    <row r="221" spans="1:65" s="2" customFormat="1" ht="29.25">
      <c r="A221" s="33"/>
      <c r="B221" s="34"/>
      <c r="C221" s="33"/>
      <c r="D221" s="158" t="s">
        <v>133</v>
      </c>
      <c r="E221" s="33"/>
      <c r="F221" s="159" t="s">
        <v>303</v>
      </c>
      <c r="G221" s="33"/>
      <c r="H221" s="33"/>
      <c r="I221" s="160"/>
      <c r="J221" s="33"/>
      <c r="K221" s="33"/>
      <c r="L221" s="34"/>
      <c r="M221" s="161"/>
      <c r="N221" s="162"/>
      <c r="O221" s="59"/>
      <c r="P221" s="59"/>
      <c r="Q221" s="59"/>
      <c r="R221" s="59"/>
      <c r="S221" s="59"/>
      <c r="T221" s="60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133</v>
      </c>
      <c r="AU221" s="18" t="s">
        <v>87</v>
      </c>
    </row>
    <row r="222" spans="1:65" s="14" customFormat="1" ht="11.25">
      <c r="B222" s="175"/>
      <c r="D222" s="158" t="s">
        <v>160</v>
      </c>
      <c r="E222" s="176" t="s">
        <v>1</v>
      </c>
      <c r="F222" s="177" t="s">
        <v>304</v>
      </c>
      <c r="H222" s="176" t="s">
        <v>1</v>
      </c>
      <c r="I222" s="178"/>
      <c r="L222" s="175"/>
      <c r="M222" s="179"/>
      <c r="N222" s="180"/>
      <c r="O222" s="180"/>
      <c r="P222" s="180"/>
      <c r="Q222" s="180"/>
      <c r="R222" s="180"/>
      <c r="S222" s="180"/>
      <c r="T222" s="181"/>
      <c r="AT222" s="176" t="s">
        <v>160</v>
      </c>
      <c r="AU222" s="176" t="s">
        <v>87</v>
      </c>
      <c r="AV222" s="14" t="s">
        <v>84</v>
      </c>
      <c r="AW222" s="14" t="s">
        <v>32</v>
      </c>
      <c r="AX222" s="14" t="s">
        <v>76</v>
      </c>
      <c r="AY222" s="176" t="s">
        <v>123</v>
      </c>
    </row>
    <row r="223" spans="1:65" s="14" customFormat="1" ht="11.25">
      <c r="B223" s="175"/>
      <c r="D223" s="158" t="s">
        <v>160</v>
      </c>
      <c r="E223" s="176" t="s">
        <v>1</v>
      </c>
      <c r="F223" s="177" t="s">
        <v>305</v>
      </c>
      <c r="H223" s="176" t="s">
        <v>1</v>
      </c>
      <c r="I223" s="178"/>
      <c r="L223" s="175"/>
      <c r="M223" s="179"/>
      <c r="N223" s="180"/>
      <c r="O223" s="180"/>
      <c r="P223" s="180"/>
      <c r="Q223" s="180"/>
      <c r="R223" s="180"/>
      <c r="S223" s="180"/>
      <c r="T223" s="181"/>
      <c r="AT223" s="176" t="s">
        <v>160</v>
      </c>
      <c r="AU223" s="176" t="s">
        <v>87</v>
      </c>
      <c r="AV223" s="14" t="s">
        <v>84</v>
      </c>
      <c r="AW223" s="14" t="s">
        <v>32</v>
      </c>
      <c r="AX223" s="14" t="s">
        <v>76</v>
      </c>
      <c r="AY223" s="176" t="s">
        <v>123</v>
      </c>
    </row>
    <row r="224" spans="1:65" s="14" customFormat="1" ht="11.25">
      <c r="B224" s="175"/>
      <c r="D224" s="158" t="s">
        <v>160</v>
      </c>
      <c r="E224" s="176" t="s">
        <v>1</v>
      </c>
      <c r="F224" s="177" t="s">
        <v>260</v>
      </c>
      <c r="H224" s="176" t="s">
        <v>1</v>
      </c>
      <c r="I224" s="178"/>
      <c r="L224" s="175"/>
      <c r="M224" s="179"/>
      <c r="N224" s="180"/>
      <c r="O224" s="180"/>
      <c r="P224" s="180"/>
      <c r="Q224" s="180"/>
      <c r="R224" s="180"/>
      <c r="S224" s="180"/>
      <c r="T224" s="181"/>
      <c r="AT224" s="176" t="s">
        <v>160</v>
      </c>
      <c r="AU224" s="176" t="s">
        <v>87</v>
      </c>
      <c r="AV224" s="14" t="s">
        <v>84</v>
      </c>
      <c r="AW224" s="14" t="s">
        <v>32</v>
      </c>
      <c r="AX224" s="14" t="s">
        <v>76</v>
      </c>
      <c r="AY224" s="176" t="s">
        <v>123</v>
      </c>
    </row>
    <row r="225" spans="2:51" s="13" customFormat="1" ht="11.25">
      <c r="B225" s="163"/>
      <c r="D225" s="158" t="s">
        <v>160</v>
      </c>
      <c r="E225" s="164" t="s">
        <v>1</v>
      </c>
      <c r="F225" s="165" t="s">
        <v>306</v>
      </c>
      <c r="H225" s="166">
        <v>15.87</v>
      </c>
      <c r="I225" s="167"/>
      <c r="L225" s="163"/>
      <c r="M225" s="168"/>
      <c r="N225" s="169"/>
      <c r="O225" s="169"/>
      <c r="P225" s="169"/>
      <c r="Q225" s="169"/>
      <c r="R225" s="169"/>
      <c r="S225" s="169"/>
      <c r="T225" s="170"/>
      <c r="AT225" s="164" t="s">
        <v>160</v>
      </c>
      <c r="AU225" s="164" t="s">
        <v>87</v>
      </c>
      <c r="AV225" s="13" t="s">
        <v>87</v>
      </c>
      <c r="AW225" s="13" t="s">
        <v>32</v>
      </c>
      <c r="AX225" s="13" t="s">
        <v>76</v>
      </c>
      <c r="AY225" s="164" t="s">
        <v>123</v>
      </c>
    </row>
    <row r="226" spans="2:51" s="13" customFormat="1" ht="11.25">
      <c r="B226" s="163"/>
      <c r="D226" s="158" t="s">
        <v>160</v>
      </c>
      <c r="E226" s="164" t="s">
        <v>1</v>
      </c>
      <c r="F226" s="165" t="s">
        <v>307</v>
      </c>
      <c r="H226" s="166">
        <v>1.71</v>
      </c>
      <c r="I226" s="167"/>
      <c r="L226" s="163"/>
      <c r="M226" s="168"/>
      <c r="N226" s="169"/>
      <c r="O226" s="169"/>
      <c r="P226" s="169"/>
      <c r="Q226" s="169"/>
      <c r="R226" s="169"/>
      <c r="S226" s="169"/>
      <c r="T226" s="170"/>
      <c r="AT226" s="164" t="s">
        <v>160</v>
      </c>
      <c r="AU226" s="164" t="s">
        <v>87</v>
      </c>
      <c r="AV226" s="13" t="s">
        <v>87</v>
      </c>
      <c r="AW226" s="13" t="s">
        <v>32</v>
      </c>
      <c r="AX226" s="13" t="s">
        <v>76</v>
      </c>
      <c r="AY226" s="164" t="s">
        <v>123</v>
      </c>
    </row>
    <row r="227" spans="2:51" s="14" customFormat="1" ht="11.25">
      <c r="B227" s="175"/>
      <c r="D227" s="158" t="s">
        <v>160</v>
      </c>
      <c r="E227" s="176" t="s">
        <v>1</v>
      </c>
      <c r="F227" s="177" t="s">
        <v>263</v>
      </c>
      <c r="H227" s="176" t="s">
        <v>1</v>
      </c>
      <c r="I227" s="178"/>
      <c r="L227" s="175"/>
      <c r="M227" s="179"/>
      <c r="N227" s="180"/>
      <c r="O227" s="180"/>
      <c r="P227" s="180"/>
      <c r="Q227" s="180"/>
      <c r="R227" s="180"/>
      <c r="S227" s="180"/>
      <c r="T227" s="181"/>
      <c r="AT227" s="176" t="s">
        <v>160</v>
      </c>
      <c r="AU227" s="176" t="s">
        <v>87</v>
      </c>
      <c r="AV227" s="14" t="s">
        <v>84</v>
      </c>
      <c r="AW227" s="14" t="s">
        <v>32</v>
      </c>
      <c r="AX227" s="14" t="s">
        <v>76</v>
      </c>
      <c r="AY227" s="176" t="s">
        <v>123</v>
      </c>
    </row>
    <row r="228" spans="2:51" s="13" customFormat="1" ht="11.25">
      <c r="B228" s="163"/>
      <c r="D228" s="158" t="s">
        <v>160</v>
      </c>
      <c r="E228" s="164" t="s">
        <v>1</v>
      </c>
      <c r="F228" s="165" t="s">
        <v>308</v>
      </c>
      <c r="H228" s="166">
        <v>13.26</v>
      </c>
      <c r="I228" s="167"/>
      <c r="L228" s="163"/>
      <c r="M228" s="168"/>
      <c r="N228" s="169"/>
      <c r="O228" s="169"/>
      <c r="P228" s="169"/>
      <c r="Q228" s="169"/>
      <c r="R228" s="169"/>
      <c r="S228" s="169"/>
      <c r="T228" s="170"/>
      <c r="AT228" s="164" t="s">
        <v>160</v>
      </c>
      <c r="AU228" s="164" t="s">
        <v>87</v>
      </c>
      <c r="AV228" s="13" t="s">
        <v>87</v>
      </c>
      <c r="AW228" s="13" t="s">
        <v>32</v>
      </c>
      <c r="AX228" s="13" t="s">
        <v>76</v>
      </c>
      <c r="AY228" s="164" t="s">
        <v>123</v>
      </c>
    </row>
    <row r="229" spans="2:51" s="13" customFormat="1" ht="11.25">
      <c r="B229" s="163"/>
      <c r="D229" s="158" t="s">
        <v>160</v>
      </c>
      <c r="E229" s="164" t="s">
        <v>1</v>
      </c>
      <c r="F229" s="165" t="s">
        <v>309</v>
      </c>
      <c r="H229" s="166">
        <v>1.02</v>
      </c>
      <c r="I229" s="167"/>
      <c r="L229" s="163"/>
      <c r="M229" s="168"/>
      <c r="N229" s="169"/>
      <c r="O229" s="169"/>
      <c r="P229" s="169"/>
      <c r="Q229" s="169"/>
      <c r="R229" s="169"/>
      <c r="S229" s="169"/>
      <c r="T229" s="170"/>
      <c r="AT229" s="164" t="s">
        <v>160</v>
      </c>
      <c r="AU229" s="164" t="s">
        <v>87</v>
      </c>
      <c r="AV229" s="13" t="s">
        <v>87</v>
      </c>
      <c r="AW229" s="13" t="s">
        <v>32</v>
      </c>
      <c r="AX229" s="13" t="s">
        <v>76</v>
      </c>
      <c r="AY229" s="164" t="s">
        <v>123</v>
      </c>
    </row>
    <row r="230" spans="2:51" s="13" customFormat="1" ht="11.25">
      <c r="B230" s="163"/>
      <c r="D230" s="158" t="s">
        <v>160</v>
      </c>
      <c r="E230" s="164" t="s">
        <v>1</v>
      </c>
      <c r="F230" s="165" t="s">
        <v>310</v>
      </c>
      <c r="H230" s="166">
        <v>0.52500000000000002</v>
      </c>
      <c r="I230" s="167"/>
      <c r="L230" s="163"/>
      <c r="M230" s="168"/>
      <c r="N230" s="169"/>
      <c r="O230" s="169"/>
      <c r="P230" s="169"/>
      <c r="Q230" s="169"/>
      <c r="R230" s="169"/>
      <c r="S230" s="169"/>
      <c r="T230" s="170"/>
      <c r="AT230" s="164" t="s">
        <v>160</v>
      </c>
      <c r="AU230" s="164" t="s">
        <v>87</v>
      </c>
      <c r="AV230" s="13" t="s">
        <v>87</v>
      </c>
      <c r="AW230" s="13" t="s">
        <v>32</v>
      </c>
      <c r="AX230" s="13" t="s">
        <v>76</v>
      </c>
      <c r="AY230" s="164" t="s">
        <v>123</v>
      </c>
    </row>
    <row r="231" spans="2:51" s="16" customFormat="1" ht="11.25">
      <c r="B231" s="200"/>
      <c r="D231" s="158" t="s">
        <v>160</v>
      </c>
      <c r="E231" s="201" t="s">
        <v>1</v>
      </c>
      <c r="F231" s="202" t="s">
        <v>311</v>
      </c>
      <c r="H231" s="203">
        <v>32.384999999999998</v>
      </c>
      <c r="I231" s="204"/>
      <c r="L231" s="200"/>
      <c r="M231" s="205"/>
      <c r="N231" s="206"/>
      <c r="O231" s="206"/>
      <c r="P231" s="206"/>
      <c r="Q231" s="206"/>
      <c r="R231" s="206"/>
      <c r="S231" s="206"/>
      <c r="T231" s="207"/>
      <c r="AT231" s="201" t="s">
        <v>160</v>
      </c>
      <c r="AU231" s="201" t="s">
        <v>87</v>
      </c>
      <c r="AV231" s="16" t="s">
        <v>139</v>
      </c>
      <c r="AW231" s="16" t="s">
        <v>32</v>
      </c>
      <c r="AX231" s="16" t="s">
        <v>76</v>
      </c>
      <c r="AY231" s="201" t="s">
        <v>123</v>
      </c>
    </row>
    <row r="232" spans="2:51" s="14" customFormat="1" ht="11.25">
      <c r="B232" s="175"/>
      <c r="D232" s="158" t="s">
        <v>160</v>
      </c>
      <c r="E232" s="176" t="s">
        <v>1</v>
      </c>
      <c r="F232" s="177" t="s">
        <v>312</v>
      </c>
      <c r="H232" s="176" t="s">
        <v>1</v>
      </c>
      <c r="I232" s="178"/>
      <c r="L232" s="175"/>
      <c r="M232" s="179"/>
      <c r="N232" s="180"/>
      <c r="O232" s="180"/>
      <c r="P232" s="180"/>
      <c r="Q232" s="180"/>
      <c r="R232" s="180"/>
      <c r="S232" s="180"/>
      <c r="T232" s="181"/>
      <c r="AT232" s="176" t="s">
        <v>160</v>
      </c>
      <c r="AU232" s="176" t="s">
        <v>87</v>
      </c>
      <c r="AV232" s="14" t="s">
        <v>84</v>
      </c>
      <c r="AW232" s="14" t="s">
        <v>32</v>
      </c>
      <c r="AX232" s="14" t="s">
        <v>76</v>
      </c>
      <c r="AY232" s="176" t="s">
        <v>123</v>
      </c>
    </row>
    <row r="233" spans="2:51" s="14" customFormat="1" ht="11.25">
      <c r="B233" s="175"/>
      <c r="D233" s="158" t="s">
        <v>160</v>
      </c>
      <c r="E233" s="176" t="s">
        <v>1</v>
      </c>
      <c r="F233" s="177" t="s">
        <v>260</v>
      </c>
      <c r="H233" s="176" t="s">
        <v>1</v>
      </c>
      <c r="I233" s="178"/>
      <c r="L233" s="175"/>
      <c r="M233" s="179"/>
      <c r="N233" s="180"/>
      <c r="O233" s="180"/>
      <c r="P233" s="180"/>
      <c r="Q233" s="180"/>
      <c r="R233" s="180"/>
      <c r="S233" s="180"/>
      <c r="T233" s="181"/>
      <c r="AT233" s="176" t="s">
        <v>160</v>
      </c>
      <c r="AU233" s="176" t="s">
        <v>87</v>
      </c>
      <c r="AV233" s="14" t="s">
        <v>84</v>
      </c>
      <c r="AW233" s="14" t="s">
        <v>32</v>
      </c>
      <c r="AX233" s="14" t="s">
        <v>76</v>
      </c>
      <c r="AY233" s="176" t="s">
        <v>123</v>
      </c>
    </row>
    <row r="234" spans="2:51" s="13" customFormat="1" ht="11.25">
      <c r="B234" s="163"/>
      <c r="D234" s="158" t="s">
        <v>160</v>
      </c>
      <c r="E234" s="164" t="s">
        <v>1</v>
      </c>
      <c r="F234" s="165" t="s">
        <v>313</v>
      </c>
      <c r="H234" s="166">
        <v>3.39</v>
      </c>
      <c r="I234" s="167"/>
      <c r="L234" s="163"/>
      <c r="M234" s="168"/>
      <c r="N234" s="169"/>
      <c r="O234" s="169"/>
      <c r="P234" s="169"/>
      <c r="Q234" s="169"/>
      <c r="R234" s="169"/>
      <c r="S234" s="169"/>
      <c r="T234" s="170"/>
      <c r="AT234" s="164" t="s">
        <v>160</v>
      </c>
      <c r="AU234" s="164" t="s">
        <v>87</v>
      </c>
      <c r="AV234" s="13" t="s">
        <v>87</v>
      </c>
      <c r="AW234" s="13" t="s">
        <v>32</v>
      </c>
      <c r="AX234" s="13" t="s">
        <v>76</v>
      </c>
      <c r="AY234" s="164" t="s">
        <v>123</v>
      </c>
    </row>
    <row r="235" spans="2:51" s="13" customFormat="1" ht="11.25">
      <c r="B235" s="163"/>
      <c r="D235" s="158" t="s">
        <v>160</v>
      </c>
      <c r="E235" s="164" t="s">
        <v>1</v>
      </c>
      <c r="F235" s="165" t="s">
        <v>314</v>
      </c>
      <c r="H235" s="166">
        <v>2.25</v>
      </c>
      <c r="I235" s="167"/>
      <c r="L235" s="163"/>
      <c r="M235" s="168"/>
      <c r="N235" s="169"/>
      <c r="O235" s="169"/>
      <c r="P235" s="169"/>
      <c r="Q235" s="169"/>
      <c r="R235" s="169"/>
      <c r="S235" s="169"/>
      <c r="T235" s="170"/>
      <c r="AT235" s="164" t="s">
        <v>160</v>
      </c>
      <c r="AU235" s="164" t="s">
        <v>87</v>
      </c>
      <c r="AV235" s="13" t="s">
        <v>87</v>
      </c>
      <c r="AW235" s="13" t="s">
        <v>32</v>
      </c>
      <c r="AX235" s="13" t="s">
        <v>76</v>
      </c>
      <c r="AY235" s="164" t="s">
        <v>123</v>
      </c>
    </row>
    <row r="236" spans="2:51" s="14" customFormat="1" ht="11.25">
      <c r="B236" s="175"/>
      <c r="D236" s="158" t="s">
        <v>160</v>
      </c>
      <c r="E236" s="176" t="s">
        <v>1</v>
      </c>
      <c r="F236" s="177" t="s">
        <v>263</v>
      </c>
      <c r="H236" s="176" t="s">
        <v>1</v>
      </c>
      <c r="I236" s="178"/>
      <c r="L236" s="175"/>
      <c r="M236" s="179"/>
      <c r="N236" s="180"/>
      <c r="O236" s="180"/>
      <c r="P236" s="180"/>
      <c r="Q236" s="180"/>
      <c r="R236" s="180"/>
      <c r="S236" s="180"/>
      <c r="T236" s="181"/>
      <c r="AT236" s="176" t="s">
        <v>160</v>
      </c>
      <c r="AU236" s="176" t="s">
        <v>87</v>
      </c>
      <c r="AV236" s="14" t="s">
        <v>84</v>
      </c>
      <c r="AW236" s="14" t="s">
        <v>32</v>
      </c>
      <c r="AX236" s="14" t="s">
        <v>76</v>
      </c>
      <c r="AY236" s="176" t="s">
        <v>123</v>
      </c>
    </row>
    <row r="237" spans="2:51" s="13" customFormat="1" ht="11.25">
      <c r="B237" s="163"/>
      <c r="D237" s="158" t="s">
        <v>160</v>
      </c>
      <c r="E237" s="164" t="s">
        <v>1</v>
      </c>
      <c r="F237" s="165" t="s">
        <v>315</v>
      </c>
      <c r="H237" s="166">
        <v>4.0199999999999996</v>
      </c>
      <c r="I237" s="167"/>
      <c r="L237" s="163"/>
      <c r="M237" s="168"/>
      <c r="N237" s="169"/>
      <c r="O237" s="169"/>
      <c r="P237" s="169"/>
      <c r="Q237" s="169"/>
      <c r="R237" s="169"/>
      <c r="S237" s="169"/>
      <c r="T237" s="170"/>
      <c r="AT237" s="164" t="s">
        <v>160</v>
      </c>
      <c r="AU237" s="164" t="s">
        <v>87</v>
      </c>
      <c r="AV237" s="13" t="s">
        <v>87</v>
      </c>
      <c r="AW237" s="13" t="s">
        <v>32</v>
      </c>
      <c r="AX237" s="13" t="s">
        <v>76</v>
      </c>
      <c r="AY237" s="164" t="s">
        <v>123</v>
      </c>
    </row>
    <row r="238" spans="2:51" s="13" customFormat="1" ht="11.25">
      <c r="B238" s="163"/>
      <c r="D238" s="158" t="s">
        <v>160</v>
      </c>
      <c r="E238" s="164" t="s">
        <v>1</v>
      </c>
      <c r="F238" s="165" t="s">
        <v>316</v>
      </c>
      <c r="H238" s="166">
        <v>4.7549999999999999</v>
      </c>
      <c r="I238" s="167"/>
      <c r="L238" s="163"/>
      <c r="M238" s="168"/>
      <c r="N238" s="169"/>
      <c r="O238" s="169"/>
      <c r="P238" s="169"/>
      <c r="Q238" s="169"/>
      <c r="R238" s="169"/>
      <c r="S238" s="169"/>
      <c r="T238" s="170"/>
      <c r="AT238" s="164" t="s">
        <v>160</v>
      </c>
      <c r="AU238" s="164" t="s">
        <v>87</v>
      </c>
      <c r="AV238" s="13" t="s">
        <v>87</v>
      </c>
      <c r="AW238" s="13" t="s">
        <v>32</v>
      </c>
      <c r="AX238" s="13" t="s">
        <v>76</v>
      </c>
      <c r="AY238" s="164" t="s">
        <v>123</v>
      </c>
    </row>
    <row r="239" spans="2:51" s="13" customFormat="1" ht="11.25">
      <c r="B239" s="163"/>
      <c r="D239" s="158" t="s">
        <v>160</v>
      </c>
      <c r="E239" s="164" t="s">
        <v>1</v>
      </c>
      <c r="F239" s="165" t="s">
        <v>317</v>
      </c>
      <c r="H239" s="166">
        <v>1.17</v>
      </c>
      <c r="I239" s="167"/>
      <c r="L239" s="163"/>
      <c r="M239" s="168"/>
      <c r="N239" s="169"/>
      <c r="O239" s="169"/>
      <c r="P239" s="169"/>
      <c r="Q239" s="169"/>
      <c r="R239" s="169"/>
      <c r="S239" s="169"/>
      <c r="T239" s="170"/>
      <c r="AT239" s="164" t="s">
        <v>160</v>
      </c>
      <c r="AU239" s="164" t="s">
        <v>87</v>
      </c>
      <c r="AV239" s="13" t="s">
        <v>87</v>
      </c>
      <c r="AW239" s="13" t="s">
        <v>32</v>
      </c>
      <c r="AX239" s="13" t="s">
        <v>76</v>
      </c>
      <c r="AY239" s="164" t="s">
        <v>123</v>
      </c>
    </row>
    <row r="240" spans="2:51" s="16" customFormat="1" ht="11.25">
      <c r="B240" s="200"/>
      <c r="D240" s="158" t="s">
        <v>160</v>
      </c>
      <c r="E240" s="201" t="s">
        <v>1</v>
      </c>
      <c r="F240" s="202" t="s">
        <v>311</v>
      </c>
      <c r="H240" s="203">
        <v>15.585000000000001</v>
      </c>
      <c r="I240" s="204"/>
      <c r="L240" s="200"/>
      <c r="M240" s="205"/>
      <c r="N240" s="206"/>
      <c r="O240" s="206"/>
      <c r="P240" s="206"/>
      <c r="Q240" s="206"/>
      <c r="R240" s="206"/>
      <c r="S240" s="206"/>
      <c r="T240" s="207"/>
      <c r="AT240" s="201" t="s">
        <v>160</v>
      </c>
      <c r="AU240" s="201" t="s">
        <v>87</v>
      </c>
      <c r="AV240" s="16" t="s">
        <v>139</v>
      </c>
      <c r="AW240" s="16" t="s">
        <v>32</v>
      </c>
      <c r="AX240" s="16" t="s">
        <v>76</v>
      </c>
      <c r="AY240" s="201" t="s">
        <v>123</v>
      </c>
    </row>
    <row r="241" spans="1:65" s="13" customFormat="1" ht="11.25">
      <c r="B241" s="163"/>
      <c r="D241" s="158" t="s">
        <v>160</v>
      </c>
      <c r="E241" s="164" t="s">
        <v>1</v>
      </c>
      <c r="F241" s="165" t="s">
        <v>318</v>
      </c>
      <c r="H241" s="166">
        <v>0.28799999999999998</v>
      </c>
      <c r="I241" s="167"/>
      <c r="L241" s="163"/>
      <c r="M241" s="168"/>
      <c r="N241" s="169"/>
      <c r="O241" s="169"/>
      <c r="P241" s="169"/>
      <c r="Q241" s="169"/>
      <c r="R241" s="169"/>
      <c r="S241" s="169"/>
      <c r="T241" s="170"/>
      <c r="AT241" s="164" t="s">
        <v>160</v>
      </c>
      <c r="AU241" s="164" t="s">
        <v>87</v>
      </c>
      <c r="AV241" s="13" t="s">
        <v>87</v>
      </c>
      <c r="AW241" s="13" t="s">
        <v>32</v>
      </c>
      <c r="AX241" s="13" t="s">
        <v>76</v>
      </c>
      <c r="AY241" s="164" t="s">
        <v>123</v>
      </c>
    </row>
    <row r="242" spans="1:65" s="15" customFormat="1" ht="11.25">
      <c r="B242" s="182"/>
      <c r="D242" s="158" t="s">
        <v>160</v>
      </c>
      <c r="E242" s="183" t="s">
        <v>1</v>
      </c>
      <c r="F242" s="184" t="s">
        <v>203</v>
      </c>
      <c r="H242" s="185">
        <v>48.258000000000003</v>
      </c>
      <c r="I242" s="186"/>
      <c r="L242" s="182"/>
      <c r="M242" s="187"/>
      <c r="N242" s="188"/>
      <c r="O242" s="188"/>
      <c r="P242" s="188"/>
      <c r="Q242" s="188"/>
      <c r="R242" s="188"/>
      <c r="S242" s="188"/>
      <c r="T242" s="189"/>
      <c r="AT242" s="183" t="s">
        <v>160</v>
      </c>
      <c r="AU242" s="183" t="s">
        <v>87</v>
      </c>
      <c r="AV242" s="15" t="s">
        <v>145</v>
      </c>
      <c r="AW242" s="15" t="s">
        <v>32</v>
      </c>
      <c r="AX242" s="15" t="s">
        <v>84</v>
      </c>
      <c r="AY242" s="183" t="s">
        <v>123</v>
      </c>
    </row>
    <row r="243" spans="1:65" s="2" customFormat="1" ht="24">
      <c r="A243" s="33"/>
      <c r="B243" s="144"/>
      <c r="C243" s="145" t="s">
        <v>319</v>
      </c>
      <c r="D243" s="145" t="s">
        <v>126</v>
      </c>
      <c r="E243" s="146" t="s">
        <v>320</v>
      </c>
      <c r="F243" s="147" t="s">
        <v>321</v>
      </c>
      <c r="G243" s="148" t="s">
        <v>286</v>
      </c>
      <c r="H243" s="149">
        <v>48.258000000000003</v>
      </c>
      <c r="I243" s="150"/>
      <c r="J243" s="151">
        <f>ROUND(I243*H243,2)</f>
        <v>0</v>
      </c>
      <c r="K243" s="147" t="s">
        <v>130</v>
      </c>
      <c r="L243" s="34"/>
      <c r="M243" s="152" t="s">
        <v>1</v>
      </c>
      <c r="N243" s="153" t="s">
        <v>41</v>
      </c>
      <c r="O243" s="59"/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6" t="s">
        <v>145</v>
      </c>
      <c r="AT243" s="156" t="s">
        <v>126</v>
      </c>
      <c r="AU243" s="156" t="s">
        <v>87</v>
      </c>
      <c r="AY243" s="18" t="s">
        <v>123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8" t="s">
        <v>84</v>
      </c>
      <c r="BK243" s="157">
        <f>ROUND(I243*H243,2)</f>
        <v>0</v>
      </c>
      <c r="BL243" s="18" t="s">
        <v>145</v>
      </c>
      <c r="BM243" s="156" t="s">
        <v>322</v>
      </c>
    </row>
    <row r="244" spans="1:65" s="2" customFormat="1" ht="39">
      <c r="A244" s="33"/>
      <c r="B244" s="34"/>
      <c r="C244" s="33"/>
      <c r="D244" s="158" t="s">
        <v>133</v>
      </c>
      <c r="E244" s="33"/>
      <c r="F244" s="159" t="s">
        <v>323</v>
      </c>
      <c r="G244" s="33"/>
      <c r="H244" s="33"/>
      <c r="I244" s="160"/>
      <c r="J244" s="33"/>
      <c r="K244" s="33"/>
      <c r="L244" s="34"/>
      <c r="M244" s="161"/>
      <c r="N244" s="162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133</v>
      </c>
      <c r="AU244" s="18" t="s">
        <v>87</v>
      </c>
    </row>
    <row r="245" spans="1:65" s="2" customFormat="1" ht="24">
      <c r="A245" s="33"/>
      <c r="B245" s="144"/>
      <c r="C245" s="145" t="s">
        <v>324</v>
      </c>
      <c r="D245" s="145" t="s">
        <v>126</v>
      </c>
      <c r="E245" s="146" t="s">
        <v>325</v>
      </c>
      <c r="F245" s="147" t="s">
        <v>326</v>
      </c>
      <c r="G245" s="148" t="s">
        <v>286</v>
      </c>
      <c r="H245" s="149">
        <v>80.852000000000004</v>
      </c>
      <c r="I245" s="150"/>
      <c r="J245" s="151">
        <f>ROUND(I245*H245,2)</f>
        <v>0</v>
      </c>
      <c r="K245" s="147" t="s">
        <v>130</v>
      </c>
      <c r="L245" s="34"/>
      <c r="M245" s="152" t="s">
        <v>1</v>
      </c>
      <c r="N245" s="153" t="s">
        <v>41</v>
      </c>
      <c r="O245" s="59"/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6" t="s">
        <v>145</v>
      </c>
      <c r="AT245" s="156" t="s">
        <v>126</v>
      </c>
      <c r="AU245" s="156" t="s">
        <v>87</v>
      </c>
      <c r="AY245" s="18" t="s">
        <v>123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8" t="s">
        <v>84</v>
      </c>
      <c r="BK245" s="157">
        <f>ROUND(I245*H245,2)</f>
        <v>0</v>
      </c>
      <c r="BL245" s="18" t="s">
        <v>145</v>
      </c>
      <c r="BM245" s="156" t="s">
        <v>327</v>
      </c>
    </row>
    <row r="246" spans="1:65" s="2" customFormat="1" ht="29.25">
      <c r="A246" s="33"/>
      <c r="B246" s="34"/>
      <c r="C246" s="33"/>
      <c r="D246" s="158" t="s">
        <v>133</v>
      </c>
      <c r="E246" s="33"/>
      <c r="F246" s="159" t="s">
        <v>328</v>
      </c>
      <c r="G246" s="33"/>
      <c r="H246" s="33"/>
      <c r="I246" s="160"/>
      <c r="J246" s="33"/>
      <c r="K246" s="33"/>
      <c r="L246" s="34"/>
      <c r="M246" s="161"/>
      <c r="N246" s="162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133</v>
      </c>
      <c r="AU246" s="18" t="s">
        <v>87</v>
      </c>
    </row>
    <row r="247" spans="1:65" s="14" customFormat="1" ht="11.25">
      <c r="B247" s="175"/>
      <c r="D247" s="158" t="s">
        <v>160</v>
      </c>
      <c r="E247" s="176" t="s">
        <v>1</v>
      </c>
      <c r="F247" s="177" t="s">
        <v>260</v>
      </c>
      <c r="H247" s="176" t="s">
        <v>1</v>
      </c>
      <c r="I247" s="178"/>
      <c r="L247" s="175"/>
      <c r="M247" s="179"/>
      <c r="N247" s="180"/>
      <c r="O247" s="180"/>
      <c r="P247" s="180"/>
      <c r="Q247" s="180"/>
      <c r="R247" s="180"/>
      <c r="S247" s="180"/>
      <c r="T247" s="181"/>
      <c r="AT247" s="176" t="s">
        <v>160</v>
      </c>
      <c r="AU247" s="176" t="s">
        <v>87</v>
      </c>
      <c r="AV247" s="14" t="s">
        <v>84</v>
      </c>
      <c r="AW247" s="14" t="s">
        <v>32</v>
      </c>
      <c r="AX247" s="14" t="s">
        <v>76</v>
      </c>
      <c r="AY247" s="176" t="s">
        <v>123</v>
      </c>
    </row>
    <row r="248" spans="1:65" s="14" customFormat="1" ht="11.25">
      <c r="B248" s="175"/>
      <c r="D248" s="158" t="s">
        <v>160</v>
      </c>
      <c r="E248" s="176" t="s">
        <v>1</v>
      </c>
      <c r="F248" s="177" t="s">
        <v>329</v>
      </c>
      <c r="H248" s="176" t="s">
        <v>1</v>
      </c>
      <c r="I248" s="178"/>
      <c r="L248" s="175"/>
      <c r="M248" s="179"/>
      <c r="N248" s="180"/>
      <c r="O248" s="180"/>
      <c r="P248" s="180"/>
      <c r="Q248" s="180"/>
      <c r="R248" s="180"/>
      <c r="S248" s="180"/>
      <c r="T248" s="181"/>
      <c r="AT248" s="176" t="s">
        <v>160</v>
      </c>
      <c r="AU248" s="176" t="s">
        <v>87</v>
      </c>
      <c r="AV248" s="14" t="s">
        <v>84</v>
      </c>
      <c r="AW248" s="14" t="s">
        <v>32</v>
      </c>
      <c r="AX248" s="14" t="s">
        <v>76</v>
      </c>
      <c r="AY248" s="176" t="s">
        <v>123</v>
      </c>
    </row>
    <row r="249" spans="1:65" s="13" customFormat="1" ht="11.25">
      <c r="B249" s="163"/>
      <c r="D249" s="158" t="s">
        <v>160</v>
      </c>
      <c r="E249" s="164" t="s">
        <v>1</v>
      </c>
      <c r="F249" s="165" t="s">
        <v>330</v>
      </c>
      <c r="H249" s="166">
        <v>15.731999999999999</v>
      </c>
      <c r="I249" s="167"/>
      <c r="L249" s="163"/>
      <c r="M249" s="168"/>
      <c r="N249" s="169"/>
      <c r="O249" s="169"/>
      <c r="P249" s="169"/>
      <c r="Q249" s="169"/>
      <c r="R249" s="169"/>
      <c r="S249" s="169"/>
      <c r="T249" s="170"/>
      <c r="AT249" s="164" t="s">
        <v>160</v>
      </c>
      <c r="AU249" s="164" t="s">
        <v>87</v>
      </c>
      <c r="AV249" s="13" t="s">
        <v>87</v>
      </c>
      <c r="AW249" s="13" t="s">
        <v>32</v>
      </c>
      <c r="AX249" s="13" t="s">
        <v>76</v>
      </c>
      <c r="AY249" s="164" t="s">
        <v>123</v>
      </c>
    </row>
    <row r="250" spans="1:65" s="13" customFormat="1" ht="11.25">
      <c r="B250" s="163"/>
      <c r="D250" s="158" t="s">
        <v>160</v>
      </c>
      <c r="E250" s="164" t="s">
        <v>1</v>
      </c>
      <c r="F250" s="165" t="s">
        <v>331</v>
      </c>
      <c r="H250" s="166">
        <v>3.5779999999999998</v>
      </c>
      <c r="I250" s="167"/>
      <c r="L250" s="163"/>
      <c r="M250" s="168"/>
      <c r="N250" s="169"/>
      <c r="O250" s="169"/>
      <c r="P250" s="169"/>
      <c r="Q250" s="169"/>
      <c r="R250" s="169"/>
      <c r="S250" s="169"/>
      <c r="T250" s="170"/>
      <c r="AT250" s="164" t="s">
        <v>160</v>
      </c>
      <c r="AU250" s="164" t="s">
        <v>87</v>
      </c>
      <c r="AV250" s="13" t="s">
        <v>87</v>
      </c>
      <c r="AW250" s="13" t="s">
        <v>32</v>
      </c>
      <c r="AX250" s="13" t="s">
        <v>76</v>
      </c>
      <c r="AY250" s="164" t="s">
        <v>123</v>
      </c>
    </row>
    <row r="251" spans="1:65" s="13" customFormat="1" ht="11.25">
      <c r="B251" s="163"/>
      <c r="D251" s="158" t="s">
        <v>160</v>
      </c>
      <c r="E251" s="164" t="s">
        <v>1</v>
      </c>
      <c r="F251" s="165" t="s">
        <v>332</v>
      </c>
      <c r="H251" s="166">
        <v>5.9580000000000002</v>
      </c>
      <c r="I251" s="167"/>
      <c r="L251" s="163"/>
      <c r="M251" s="168"/>
      <c r="N251" s="169"/>
      <c r="O251" s="169"/>
      <c r="P251" s="169"/>
      <c r="Q251" s="169"/>
      <c r="R251" s="169"/>
      <c r="S251" s="169"/>
      <c r="T251" s="170"/>
      <c r="AT251" s="164" t="s">
        <v>160</v>
      </c>
      <c r="AU251" s="164" t="s">
        <v>87</v>
      </c>
      <c r="AV251" s="13" t="s">
        <v>87</v>
      </c>
      <c r="AW251" s="13" t="s">
        <v>32</v>
      </c>
      <c r="AX251" s="13" t="s">
        <v>76</v>
      </c>
      <c r="AY251" s="164" t="s">
        <v>123</v>
      </c>
    </row>
    <row r="252" spans="1:65" s="13" customFormat="1" ht="11.25">
      <c r="B252" s="163"/>
      <c r="D252" s="158" t="s">
        <v>160</v>
      </c>
      <c r="E252" s="164" t="s">
        <v>1</v>
      </c>
      <c r="F252" s="165" t="s">
        <v>333</v>
      </c>
      <c r="H252" s="166">
        <v>23.94</v>
      </c>
      <c r="I252" s="167"/>
      <c r="L252" s="163"/>
      <c r="M252" s="168"/>
      <c r="N252" s="169"/>
      <c r="O252" s="169"/>
      <c r="P252" s="169"/>
      <c r="Q252" s="169"/>
      <c r="R252" s="169"/>
      <c r="S252" s="169"/>
      <c r="T252" s="170"/>
      <c r="AT252" s="164" t="s">
        <v>160</v>
      </c>
      <c r="AU252" s="164" t="s">
        <v>87</v>
      </c>
      <c r="AV252" s="13" t="s">
        <v>87</v>
      </c>
      <c r="AW252" s="13" t="s">
        <v>32</v>
      </c>
      <c r="AX252" s="13" t="s">
        <v>76</v>
      </c>
      <c r="AY252" s="164" t="s">
        <v>123</v>
      </c>
    </row>
    <row r="253" spans="1:65" s="13" customFormat="1" ht="11.25">
      <c r="B253" s="163"/>
      <c r="D253" s="158" t="s">
        <v>160</v>
      </c>
      <c r="E253" s="164" t="s">
        <v>1</v>
      </c>
      <c r="F253" s="165" t="s">
        <v>334</v>
      </c>
      <c r="H253" s="166">
        <v>1.8</v>
      </c>
      <c r="I253" s="167"/>
      <c r="L253" s="163"/>
      <c r="M253" s="168"/>
      <c r="N253" s="169"/>
      <c r="O253" s="169"/>
      <c r="P253" s="169"/>
      <c r="Q253" s="169"/>
      <c r="R253" s="169"/>
      <c r="S253" s="169"/>
      <c r="T253" s="170"/>
      <c r="AT253" s="164" t="s">
        <v>160</v>
      </c>
      <c r="AU253" s="164" t="s">
        <v>87</v>
      </c>
      <c r="AV253" s="13" t="s">
        <v>87</v>
      </c>
      <c r="AW253" s="13" t="s">
        <v>32</v>
      </c>
      <c r="AX253" s="13" t="s">
        <v>76</v>
      </c>
      <c r="AY253" s="164" t="s">
        <v>123</v>
      </c>
    </row>
    <row r="254" spans="1:65" s="14" customFormat="1" ht="11.25">
      <c r="B254" s="175"/>
      <c r="D254" s="158" t="s">
        <v>160</v>
      </c>
      <c r="E254" s="176" t="s">
        <v>1</v>
      </c>
      <c r="F254" s="177" t="s">
        <v>263</v>
      </c>
      <c r="H254" s="176" t="s">
        <v>1</v>
      </c>
      <c r="I254" s="178"/>
      <c r="L254" s="175"/>
      <c r="M254" s="179"/>
      <c r="N254" s="180"/>
      <c r="O254" s="180"/>
      <c r="P254" s="180"/>
      <c r="Q254" s="180"/>
      <c r="R254" s="180"/>
      <c r="S254" s="180"/>
      <c r="T254" s="181"/>
      <c r="AT254" s="176" t="s">
        <v>160</v>
      </c>
      <c r="AU254" s="176" t="s">
        <v>87</v>
      </c>
      <c r="AV254" s="14" t="s">
        <v>84</v>
      </c>
      <c r="AW254" s="14" t="s">
        <v>32</v>
      </c>
      <c r="AX254" s="14" t="s">
        <v>76</v>
      </c>
      <c r="AY254" s="176" t="s">
        <v>123</v>
      </c>
    </row>
    <row r="255" spans="1:65" s="13" customFormat="1" ht="11.25">
      <c r="B255" s="163"/>
      <c r="D255" s="158" t="s">
        <v>160</v>
      </c>
      <c r="E255" s="164" t="s">
        <v>1</v>
      </c>
      <c r="F255" s="165" t="s">
        <v>335</v>
      </c>
      <c r="H255" s="166">
        <v>18.936</v>
      </c>
      <c r="I255" s="167"/>
      <c r="L255" s="163"/>
      <c r="M255" s="168"/>
      <c r="N255" s="169"/>
      <c r="O255" s="169"/>
      <c r="P255" s="169"/>
      <c r="Q255" s="169"/>
      <c r="R255" s="169"/>
      <c r="S255" s="169"/>
      <c r="T255" s="170"/>
      <c r="AT255" s="164" t="s">
        <v>160</v>
      </c>
      <c r="AU255" s="164" t="s">
        <v>87</v>
      </c>
      <c r="AV255" s="13" t="s">
        <v>87</v>
      </c>
      <c r="AW255" s="13" t="s">
        <v>32</v>
      </c>
      <c r="AX255" s="13" t="s">
        <v>76</v>
      </c>
      <c r="AY255" s="164" t="s">
        <v>123</v>
      </c>
    </row>
    <row r="256" spans="1:65" s="14" customFormat="1" ht="11.25">
      <c r="B256" s="175"/>
      <c r="D256" s="158" t="s">
        <v>160</v>
      </c>
      <c r="E256" s="176" t="s">
        <v>1</v>
      </c>
      <c r="F256" s="177" t="s">
        <v>336</v>
      </c>
      <c r="H256" s="176" t="s">
        <v>1</v>
      </c>
      <c r="I256" s="178"/>
      <c r="L256" s="175"/>
      <c r="M256" s="179"/>
      <c r="N256" s="180"/>
      <c r="O256" s="180"/>
      <c r="P256" s="180"/>
      <c r="Q256" s="180"/>
      <c r="R256" s="180"/>
      <c r="S256" s="180"/>
      <c r="T256" s="181"/>
      <c r="AT256" s="176" t="s">
        <v>160</v>
      </c>
      <c r="AU256" s="176" t="s">
        <v>87</v>
      </c>
      <c r="AV256" s="14" t="s">
        <v>84</v>
      </c>
      <c r="AW256" s="14" t="s">
        <v>32</v>
      </c>
      <c r="AX256" s="14" t="s">
        <v>76</v>
      </c>
      <c r="AY256" s="176" t="s">
        <v>123</v>
      </c>
    </row>
    <row r="257" spans="1:65" s="13" customFormat="1" ht="11.25">
      <c r="B257" s="163"/>
      <c r="D257" s="158" t="s">
        <v>160</v>
      </c>
      <c r="E257" s="164" t="s">
        <v>1</v>
      </c>
      <c r="F257" s="165" t="s">
        <v>337</v>
      </c>
      <c r="H257" s="166">
        <v>5.6340000000000003</v>
      </c>
      <c r="I257" s="167"/>
      <c r="L257" s="163"/>
      <c r="M257" s="168"/>
      <c r="N257" s="169"/>
      <c r="O257" s="169"/>
      <c r="P257" s="169"/>
      <c r="Q257" s="169"/>
      <c r="R257" s="169"/>
      <c r="S257" s="169"/>
      <c r="T257" s="170"/>
      <c r="AT257" s="164" t="s">
        <v>160</v>
      </c>
      <c r="AU257" s="164" t="s">
        <v>87</v>
      </c>
      <c r="AV257" s="13" t="s">
        <v>87</v>
      </c>
      <c r="AW257" s="13" t="s">
        <v>32</v>
      </c>
      <c r="AX257" s="13" t="s">
        <v>76</v>
      </c>
      <c r="AY257" s="164" t="s">
        <v>123</v>
      </c>
    </row>
    <row r="258" spans="1:65" s="13" customFormat="1" ht="11.25">
      <c r="B258" s="163"/>
      <c r="D258" s="158" t="s">
        <v>160</v>
      </c>
      <c r="E258" s="164" t="s">
        <v>1</v>
      </c>
      <c r="F258" s="165" t="s">
        <v>338</v>
      </c>
      <c r="H258" s="166">
        <v>4.2839999999999998</v>
      </c>
      <c r="I258" s="167"/>
      <c r="L258" s="163"/>
      <c r="M258" s="168"/>
      <c r="N258" s="169"/>
      <c r="O258" s="169"/>
      <c r="P258" s="169"/>
      <c r="Q258" s="169"/>
      <c r="R258" s="169"/>
      <c r="S258" s="169"/>
      <c r="T258" s="170"/>
      <c r="AT258" s="164" t="s">
        <v>160</v>
      </c>
      <c r="AU258" s="164" t="s">
        <v>87</v>
      </c>
      <c r="AV258" s="13" t="s">
        <v>87</v>
      </c>
      <c r="AW258" s="13" t="s">
        <v>32</v>
      </c>
      <c r="AX258" s="13" t="s">
        <v>76</v>
      </c>
      <c r="AY258" s="164" t="s">
        <v>123</v>
      </c>
    </row>
    <row r="259" spans="1:65" s="13" customFormat="1" ht="11.25">
      <c r="B259" s="163"/>
      <c r="D259" s="158" t="s">
        <v>160</v>
      </c>
      <c r="E259" s="164" t="s">
        <v>1</v>
      </c>
      <c r="F259" s="165" t="s">
        <v>339</v>
      </c>
      <c r="H259" s="166">
        <v>0.99</v>
      </c>
      <c r="I259" s="167"/>
      <c r="L259" s="163"/>
      <c r="M259" s="168"/>
      <c r="N259" s="169"/>
      <c r="O259" s="169"/>
      <c r="P259" s="169"/>
      <c r="Q259" s="169"/>
      <c r="R259" s="169"/>
      <c r="S259" s="169"/>
      <c r="T259" s="170"/>
      <c r="AT259" s="164" t="s">
        <v>160</v>
      </c>
      <c r="AU259" s="164" t="s">
        <v>87</v>
      </c>
      <c r="AV259" s="13" t="s">
        <v>87</v>
      </c>
      <c r="AW259" s="13" t="s">
        <v>32</v>
      </c>
      <c r="AX259" s="13" t="s">
        <v>76</v>
      </c>
      <c r="AY259" s="164" t="s">
        <v>123</v>
      </c>
    </row>
    <row r="260" spans="1:65" s="15" customFormat="1" ht="11.25">
      <c r="B260" s="182"/>
      <c r="D260" s="158" t="s">
        <v>160</v>
      </c>
      <c r="E260" s="183" t="s">
        <v>1</v>
      </c>
      <c r="F260" s="184" t="s">
        <v>203</v>
      </c>
      <c r="H260" s="185">
        <v>80.852000000000004</v>
      </c>
      <c r="I260" s="186"/>
      <c r="L260" s="182"/>
      <c r="M260" s="187"/>
      <c r="N260" s="188"/>
      <c r="O260" s="188"/>
      <c r="P260" s="188"/>
      <c r="Q260" s="188"/>
      <c r="R260" s="188"/>
      <c r="S260" s="188"/>
      <c r="T260" s="189"/>
      <c r="AT260" s="183" t="s">
        <v>160</v>
      </c>
      <c r="AU260" s="183" t="s">
        <v>87</v>
      </c>
      <c r="AV260" s="15" t="s">
        <v>145</v>
      </c>
      <c r="AW260" s="15" t="s">
        <v>32</v>
      </c>
      <c r="AX260" s="15" t="s">
        <v>84</v>
      </c>
      <c r="AY260" s="183" t="s">
        <v>123</v>
      </c>
    </row>
    <row r="261" spans="1:65" s="2" customFormat="1" ht="24">
      <c r="A261" s="33"/>
      <c r="B261" s="144"/>
      <c r="C261" s="145" t="s">
        <v>340</v>
      </c>
      <c r="D261" s="145" t="s">
        <v>126</v>
      </c>
      <c r="E261" s="146" t="s">
        <v>341</v>
      </c>
      <c r="F261" s="147" t="s">
        <v>342</v>
      </c>
      <c r="G261" s="148" t="s">
        <v>286</v>
      </c>
      <c r="H261" s="149">
        <v>80.852000000000004</v>
      </c>
      <c r="I261" s="150"/>
      <c r="J261" s="151">
        <f>ROUND(I261*H261,2)</f>
        <v>0</v>
      </c>
      <c r="K261" s="147" t="s">
        <v>130</v>
      </c>
      <c r="L261" s="34"/>
      <c r="M261" s="152" t="s">
        <v>1</v>
      </c>
      <c r="N261" s="153" t="s">
        <v>41</v>
      </c>
      <c r="O261" s="59"/>
      <c r="P261" s="154">
        <f>O261*H261</f>
        <v>0</v>
      </c>
      <c r="Q261" s="154">
        <v>0</v>
      </c>
      <c r="R261" s="154">
        <f>Q261*H261</f>
        <v>0</v>
      </c>
      <c r="S261" s="154">
        <v>0</v>
      </c>
      <c r="T261" s="15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56" t="s">
        <v>145</v>
      </c>
      <c r="AT261" s="156" t="s">
        <v>126</v>
      </c>
      <c r="AU261" s="156" t="s">
        <v>87</v>
      </c>
      <c r="AY261" s="18" t="s">
        <v>123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8" t="s">
        <v>84</v>
      </c>
      <c r="BK261" s="157">
        <f>ROUND(I261*H261,2)</f>
        <v>0</v>
      </c>
      <c r="BL261" s="18" t="s">
        <v>145</v>
      </c>
      <c r="BM261" s="156" t="s">
        <v>343</v>
      </c>
    </row>
    <row r="262" spans="1:65" s="2" customFormat="1" ht="29.25">
      <c r="A262" s="33"/>
      <c r="B262" s="34"/>
      <c r="C262" s="33"/>
      <c r="D262" s="158" t="s">
        <v>133</v>
      </c>
      <c r="E262" s="33"/>
      <c r="F262" s="159" t="s">
        <v>344</v>
      </c>
      <c r="G262" s="33"/>
      <c r="H262" s="33"/>
      <c r="I262" s="160"/>
      <c r="J262" s="33"/>
      <c r="K262" s="33"/>
      <c r="L262" s="34"/>
      <c r="M262" s="161"/>
      <c r="N262" s="162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133</v>
      </c>
      <c r="AU262" s="18" t="s">
        <v>87</v>
      </c>
    </row>
    <row r="263" spans="1:65" s="2" customFormat="1" ht="24">
      <c r="A263" s="33"/>
      <c r="B263" s="144"/>
      <c r="C263" s="145" t="s">
        <v>7</v>
      </c>
      <c r="D263" s="145" t="s">
        <v>126</v>
      </c>
      <c r="E263" s="146" t="s">
        <v>345</v>
      </c>
      <c r="F263" s="147" t="s">
        <v>346</v>
      </c>
      <c r="G263" s="148" t="s">
        <v>286</v>
      </c>
      <c r="H263" s="149">
        <v>38.24</v>
      </c>
      <c r="I263" s="150"/>
      <c r="J263" s="151">
        <f>ROUND(I263*H263,2)</f>
        <v>0</v>
      </c>
      <c r="K263" s="147" t="s">
        <v>130</v>
      </c>
      <c r="L263" s="34"/>
      <c r="M263" s="152" t="s">
        <v>1</v>
      </c>
      <c r="N263" s="153" t="s">
        <v>41</v>
      </c>
      <c r="O263" s="59"/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6" t="s">
        <v>145</v>
      </c>
      <c r="AT263" s="156" t="s">
        <v>126</v>
      </c>
      <c r="AU263" s="156" t="s">
        <v>87</v>
      </c>
      <c r="AY263" s="18" t="s">
        <v>123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8" t="s">
        <v>84</v>
      </c>
      <c r="BK263" s="157">
        <f>ROUND(I263*H263,2)</f>
        <v>0</v>
      </c>
      <c r="BL263" s="18" t="s">
        <v>145</v>
      </c>
      <c r="BM263" s="156" t="s">
        <v>347</v>
      </c>
    </row>
    <row r="264" spans="1:65" s="2" customFormat="1" ht="29.25">
      <c r="A264" s="33"/>
      <c r="B264" s="34"/>
      <c r="C264" s="33"/>
      <c r="D264" s="158" t="s">
        <v>133</v>
      </c>
      <c r="E264" s="33"/>
      <c r="F264" s="159" t="s">
        <v>348</v>
      </c>
      <c r="G264" s="33"/>
      <c r="H264" s="33"/>
      <c r="I264" s="160"/>
      <c r="J264" s="33"/>
      <c r="K264" s="33"/>
      <c r="L264" s="34"/>
      <c r="M264" s="161"/>
      <c r="N264" s="162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133</v>
      </c>
      <c r="AU264" s="18" t="s">
        <v>87</v>
      </c>
    </row>
    <row r="265" spans="1:65" s="13" customFormat="1" ht="11.25">
      <c r="B265" s="163"/>
      <c r="D265" s="158" t="s">
        <v>160</v>
      </c>
      <c r="E265" s="164" t="s">
        <v>1</v>
      </c>
      <c r="F265" s="165" t="s">
        <v>349</v>
      </c>
      <c r="H265" s="166">
        <v>38.24</v>
      </c>
      <c r="I265" s="167"/>
      <c r="L265" s="163"/>
      <c r="M265" s="168"/>
      <c r="N265" s="169"/>
      <c r="O265" s="169"/>
      <c r="P265" s="169"/>
      <c r="Q265" s="169"/>
      <c r="R265" s="169"/>
      <c r="S265" s="169"/>
      <c r="T265" s="170"/>
      <c r="AT265" s="164" t="s">
        <v>160</v>
      </c>
      <c r="AU265" s="164" t="s">
        <v>87</v>
      </c>
      <c r="AV265" s="13" t="s">
        <v>87</v>
      </c>
      <c r="AW265" s="13" t="s">
        <v>32</v>
      </c>
      <c r="AX265" s="13" t="s">
        <v>84</v>
      </c>
      <c r="AY265" s="164" t="s">
        <v>123</v>
      </c>
    </row>
    <row r="266" spans="1:65" s="2" customFormat="1" ht="24">
      <c r="A266" s="33"/>
      <c r="B266" s="144"/>
      <c r="C266" s="145" t="s">
        <v>350</v>
      </c>
      <c r="D266" s="145" t="s">
        <v>126</v>
      </c>
      <c r="E266" s="146" t="s">
        <v>351</v>
      </c>
      <c r="F266" s="147" t="s">
        <v>352</v>
      </c>
      <c r="G266" s="148" t="s">
        <v>286</v>
      </c>
      <c r="H266" s="149">
        <v>38.24</v>
      </c>
      <c r="I266" s="150"/>
      <c r="J266" s="151">
        <f>ROUND(I266*H266,2)</f>
        <v>0</v>
      </c>
      <c r="K266" s="147" t="s">
        <v>130</v>
      </c>
      <c r="L266" s="34"/>
      <c r="M266" s="152" t="s">
        <v>1</v>
      </c>
      <c r="N266" s="153" t="s">
        <v>41</v>
      </c>
      <c r="O266" s="59"/>
      <c r="P266" s="154">
        <f>O266*H266</f>
        <v>0</v>
      </c>
      <c r="Q266" s="154">
        <v>0</v>
      </c>
      <c r="R266" s="154">
        <f>Q266*H266</f>
        <v>0</v>
      </c>
      <c r="S266" s="154">
        <v>0</v>
      </c>
      <c r="T266" s="155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6" t="s">
        <v>145</v>
      </c>
      <c r="AT266" s="156" t="s">
        <v>126</v>
      </c>
      <c r="AU266" s="156" t="s">
        <v>87</v>
      </c>
      <c r="AY266" s="18" t="s">
        <v>123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8" t="s">
        <v>84</v>
      </c>
      <c r="BK266" s="157">
        <f>ROUND(I266*H266,2)</f>
        <v>0</v>
      </c>
      <c r="BL266" s="18" t="s">
        <v>145</v>
      </c>
      <c r="BM266" s="156" t="s">
        <v>353</v>
      </c>
    </row>
    <row r="267" spans="1:65" s="2" customFormat="1" ht="29.25">
      <c r="A267" s="33"/>
      <c r="B267" s="34"/>
      <c r="C267" s="33"/>
      <c r="D267" s="158" t="s">
        <v>133</v>
      </c>
      <c r="E267" s="33"/>
      <c r="F267" s="159" t="s">
        <v>354</v>
      </c>
      <c r="G267" s="33"/>
      <c r="H267" s="33"/>
      <c r="I267" s="160"/>
      <c r="J267" s="33"/>
      <c r="K267" s="33"/>
      <c r="L267" s="34"/>
      <c r="M267" s="161"/>
      <c r="N267" s="162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133</v>
      </c>
      <c r="AU267" s="18" t="s">
        <v>87</v>
      </c>
    </row>
    <row r="268" spans="1:65" s="2" customFormat="1" ht="24">
      <c r="A268" s="33"/>
      <c r="B268" s="144"/>
      <c r="C268" s="145" t="s">
        <v>355</v>
      </c>
      <c r="D268" s="145" t="s">
        <v>126</v>
      </c>
      <c r="E268" s="146" t="s">
        <v>356</v>
      </c>
      <c r="F268" s="147" t="s">
        <v>357</v>
      </c>
      <c r="G268" s="148" t="s">
        <v>286</v>
      </c>
      <c r="H268" s="149">
        <v>119.09</v>
      </c>
      <c r="I268" s="150"/>
      <c r="J268" s="151">
        <f>ROUND(I268*H268,2)</f>
        <v>0</v>
      </c>
      <c r="K268" s="147" t="s">
        <v>130</v>
      </c>
      <c r="L268" s="34"/>
      <c r="M268" s="152" t="s">
        <v>1</v>
      </c>
      <c r="N268" s="153" t="s">
        <v>41</v>
      </c>
      <c r="O268" s="59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6" t="s">
        <v>145</v>
      </c>
      <c r="AT268" s="156" t="s">
        <v>126</v>
      </c>
      <c r="AU268" s="156" t="s">
        <v>87</v>
      </c>
      <c r="AY268" s="18" t="s">
        <v>123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8" t="s">
        <v>84</v>
      </c>
      <c r="BK268" s="157">
        <f>ROUND(I268*H268,2)</f>
        <v>0</v>
      </c>
      <c r="BL268" s="18" t="s">
        <v>145</v>
      </c>
      <c r="BM268" s="156" t="s">
        <v>358</v>
      </c>
    </row>
    <row r="269" spans="1:65" s="2" customFormat="1" ht="29.25">
      <c r="A269" s="33"/>
      <c r="B269" s="34"/>
      <c r="C269" s="33"/>
      <c r="D269" s="158" t="s">
        <v>133</v>
      </c>
      <c r="E269" s="33"/>
      <c r="F269" s="159" t="s">
        <v>359</v>
      </c>
      <c r="G269" s="33"/>
      <c r="H269" s="33"/>
      <c r="I269" s="160"/>
      <c r="J269" s="33"/>
      <c r="K269" s="33"/>
      <c r="L269" s="34"/>
      <c r="M269" s="161"/>
      <c r="N269" s="162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133</v>
      </c>
      <c r="AU269" s="18" t="s">
        <v>87</v>
      </c>
    </row>
    <row r="270" spans="1:65" s="13" customFormat="1" ht="11.25">
      <c r="B270" s="163"/>
      <c r="D270" s="158" t="s">
        <v>160</v>
      </c>
      <c r="E270" s="164" t="s">
        <v>1</v>
      </c>
      <c r="F270" s="165" t="s">
        <v>360</v>
      </c>
      <c r="H270" s="166">
        <v>119.09</v>
      </c>
      <c r="I270" s="167"/>
      <c r="L270" s="163"/>
      <c r="M270" s="168"/>
      <c r="N270" s="169"/>
      <c r="O270" s="169"/>
      <c r="P270" s="169"/>
      <c r="Q270" s="169"/>
      <c r="R270" s="169"/>
      <c r="S270" s="169"/>
      <c r="T270" s="170"/>
      <c r="AT270" s="164" t="s">
        <v>160</v>
      </c>
      <c r="AU270" s="164" t="s">
        <v>87</v>
      </c>
      <c r="AV270" s="13" t="s">
        <v>87</v>
      </c>
      <c r="AW270" s="13" t="s">
        <v>32</v>
      </c>
      <c r="AX270" s="13" t="s">
        <v>84</v>
      </c>
      <c r="AY270" s="164" t="s">
        <v>123</v>
      </c>
    </row>
    <row r="271" spans="1:65" s="2" customFormat="1" ht="24">
      <c r="A271" s="33"/>
      <c r="B271" s="144"/>
      <c r="C271" s="145" t="s">
        <v>361</v>
      </c>
      <c r="D271" s="145" t="s">
        <v>126</v>
      </c>
      <c r="E271" s="146" t="s">
        <v>362</v>
      </c>
      <c r="F271" s="147" t="s">
        <v>363</v>
      </c>
      <c r="G271" s="148" t="s">
        <v>286</v>
      </c>
      <c r="H271" s="149">
        <v>144.03</v>
      </c>
      <c r="I271" s="150"/>
      <c r="J271" s="151">
        <f>ROUND(I271*H271,2)</f>
        <v>0</v>
      </c>
      <c r="K271" s="147" t="s">
        <v>130</v>
      </c>
      <c r="L271" s="34"/>
      <c r="M271" s="152" t="s">
        <v>1</v>
      </c>
      <c r="N271" s="153" t="s">
        <v>41</v>
      </c>
      <c r="O271" s="59"/>
      <c r="P271" s="154">
        <f>O271*H271</f>
        <v>0</v>
      </c>
      <c r="Q271" s="154">
        <v>0</v>
      </c>
      <c r="R271" s="154">
        <f>Q271*H271</f>
        <v>0</v>
      </c>
      <c r="S271" s="154">
        <v>0</v>
      </c>
      <c r="T271" s="15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6" t="s">
        <v>145</v>
      </c>
      <c r="AT271" s="156" t="s">
        <v>126</v>
      </c>
      <c r="AU271" s="156" t="s">
        <v>87</v>
      </c>
      <c r="AY271" s="18" t="s">
        <v>123</v>
      </c>
      <c r="BE271" s="157">
        <f>IF(N271="základní",J271,0)</f>
        <v>0</v>
      </c>
      <c r="BF271" s="157">
        <f>IF(N271="snížená",J271,0)</f>
        <v>0</v>
      </c>
      <c r="BG271" s="157">
        <f>IF(N271="zákl. přenesená",J271,0)</f>
        <v>0</v>
      </c>
      <c r="BH271" s="157">
        <f>IF(N271="sníž. přenesená",J271,0)</f>
        <v>0</v>
      </c>
      <c r="BI271" s="157">
        <f>IF(N271="nulová",J271,0)</f>
        <v>0</v>
      </c>
      <c r="BJ271" s="18" t="s">
        <v>84</v>
      </c>
      <c r="BK271" s="157">
        <f>ROUND(I271*H271,2)</f>
        <v>0</v>
      </c>
      <c r="BL271" s="18" t="s">
        <v>145</v>
      </c>
      <c r="BM271" s="156" t="s">
        <v>364</v>
      </c>
    </row>
    <row r="272" spans="1:65" s="2" customFormat="1" ht="39">
      <c r="A272" s="33"/>
      <c r="B272" s="34"/>
      <c r="C272" s="33"/>
      <c r="D272" s="158" t="s">
        <v>133</v>
      </c>
      <c r="E272" s="33"/>
      <c r="F272" s="159" t="s">
        <v>365</v>
      </c>
      <c r="G272" s="33"/>
      <c r="H272" s="33"/>
      <c r="I272" s="160"/>
      <c r="J272" s="33"/>
      <c r="K272" s="33"/>
      <c r="L272" s="34"/>
      <c r="M272" s="161"/>
      <c r="N272" s="162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133</v>
      </c>
      <c r="AU272" s="18" t="s">
        <v>87</v>
      </c>
    </row>
    <row r="273" spans="1:65" s="13" customFormat="1" ht="11.25">
      <c r="B273" s="163"/>
      <c r="D273" s="158" t="s">
        <v>160</v>
      </c>
      <c r="E273" s="164" t="s">
        <v>1</v>
      </c>
      <c r="F273" s="165" t="s">
        <v>366</v>
      </c>
      <c r="H273" s="166">
        <v>48.26</v>
      </c>
      <c r="I273" s="167"/>
      <c r="L273" s="163"/>
      <c r="M273" s="168"/>
      <c r="N273" s="169"/>
      <c r="O273" s="169"/>
      <c r="P273" s="169"/>
      <c r="Q273" s="169"/>
      <c r="R273" s="169"/>
      <c r="S273" s="169"/>
      <c r="T273" s="170"/>
      <c r="AT273" s="164" t="s">
        <v>160</v>
      </c>
      <c r="AU273" s="164" t="s">
        <v>87</v>
      </c>
      <c r="AV273" s="13" t="s">
        <v>87</v>
      </c>
      <c r="AW273" s="13" t="s">
        <v>32</v>
      </c>
      <c r="AX273" s="13" t="s">
        <v>76</v>
      </c>
      <c r="AY273" s="164" t="s">
        <v>123</v>
      </c>
    </row>
    <row r="274" spans="1:65" s="13" customFormat="1" ht="11.25">
      <c r="B274" s="163"/>
      <c r="D274" s="158" t="s">
        <v>160</v>
      </c>
      <c r="E274" s="164" t="s">
        <v>1</v>
      </c>
      <c r="F274" s="165" t="s">
        <v>360</v>
      </c>
      <c r="H274" s="166">
        <v>119.09</v>
      </c>
      <c r="I274" s="167"/>
      <c r="L274" s="163"/>
      <c r="M274" s="168"/>
      <c r="N274" s="169"/>
      <c r="O274" s="169"/>
      <c r="P274" s="169"/>
      <c r="Q274" s="169"/>
      <c r="R274" s="169"/>
      <c r="S274" s="169"/>
      <c r="T274" s="170"/>
      <c r="AT274" s="164" t="s">
        <v>160</v>
      </c>
      <c r="AU274" s="164" t="s">
        <v>87</v>
      </c>
      <c r="AV274" s="13" t="s">
        <v>87</v>
      </c>
      <c r="AW274" s="13" t="s">
        <v>32</v>
      </c>
      <c r="AX274" s="13" t="s">
        <v>76</v>
      </c>
      <c r="AY274" s="164" t="s">
        <v>123</v>
      </c>
    </row>
    <row r="275" spans="1:65" s="16" customFormat="1" ht="11.25">
      <c r="B275" s="200"/>
      <c r="D275" s="158" t="s">
        <v>160</v>
      </c>
      <c r="E275" s="201" t="s">
        <v>1</v>
      </c>
      <c r="F275" s="202" t="s">
        <v>311</v>
      </c>
      <c r="H275" s="203">
        <v>167.35</v>
      </c>
      <c r="I275" s="204"/>
      <c r="L275" s="200"/>
      <c r="M275" s="205"/>
      <c r="N275" s="206"/>
      <c r="O275" s="206"/>
      <c r="P275" s="206"/>
      <c r="Q275" s="206"/>
      <c r="R275" s="206"/>
      <c r="S275" s="206"/>
      <c r="T275" s="207"/>
      <c r="AT275" s="201" t="s">
        <v>160</v>
      </c>
      <c r="AU275" s="201" t="s">
        <v>87</v>
      </c>
      <c r="AV275" s="16" t="s">
        <v>139</v>
      </c>
      <c r="AW275" s="16" t="s">
        <v>32</v>
      </c>
      <c r="AX275" s="16" t="s">
        <v>76</v>
      </c>
      <c r="AY275" s="201" t="s">
        <v>123</v>
      </c>
    </row>
    <row r="276" spans="1:65" s="14" customFormat="1" ht="11.25">
      <c r="B276" s="175"/>
      <c r="D276" s="158" t="s">
        <v>160</v>
      </c>
      <c r="E276" s="176" t="s">
        <v>1</v>
      </c>
      <c r="F276" s="177" t="s">
        <v>367</v>
      </c>
      <c r="H276" s="176" t="s">
        <v>1</v>
      </c>
      <c r="I276" s="178"/>
      <c r="L276" s="175"/>
      <c r="M276" s="179"/>
      <c r="N276" s="180"/>
      <c r="O276" s="180"/>
      <c r="P276" s="180"/>
      <c r="Q276" s="180"/>
      <c r="R276" s="180"/>
      <c r="S276" s="180"/>
      <c r="T276" s="181"/>
      <c r="AT276" s="176" t="s">
        <v>160</v>
      </c>
      <c r="AU276" s="176" t="s">
        <v>87</v>
      </c>
      <c r="AV276" s="14" t="s">
        <v>84</v>
      </c>
      <c r="AW276" s="14" t="s">
        <v>32</v>
      </c>
      <c r="AX276" s="14" t="s">
        <v>76</v>
      </c>
      <c r="AY276" s="176" t="s">
        <v>123</v>
      </c>
    </row>
    <row r="277" spans="1:65" s="13" customFormat="1" ht="11.25">
      <c r="B277" s="163"/>
      <c r="D277" s="158" t="s">
        <v>160</v>
      </c>
      <c r="E277" s="164" t="s">
        <v>1</v>
      </c>
      <c r="F277" s="165" t="s">
        <v>368</v>
      </c>
      <c r="H277" s="166">
        <v>-19.12</v>
      </c>
      <c r="I277" s="167"/>
      <c r="L277" s="163"/>
      <c r="M277" s="168"/>
      <c r="N277" s="169"/>
      <c r="O277" s="169"/>
      <c r="P277" s="169"/>
      <c r="Q277" s="169"/>
      <c r="R277" s="169"/>
      <c r="S277" s="169"/>
      <c r="T277" s="170"/>
      <c r="AT277" s="164" t="s">
        <v>160</v>
      </c>
      <c r="AU277" s="164" t="s">
        <v>87</v>
      </c>
      <c r="AV277" s="13" t="s">
        <v>87</v>
      </c>
      <c r="AW277" s="13" t="s">
        <v>32</v>
      </c>
      <c r="AX277" s="13" t="s">
        <v>76</v>
      </c>
      <c r="AY277" s="164" t="s">
        <v>123</v>
      </c>
    </row>
    <row r="278" spans="1:65" s="13" customFormat="1" ht="11.25">
      <c r="B278" s="163"/>
      <c r="D278" s="158" t="s">
        <v>160</v>
      </c>
      <c r="E278" s="164" t="s">
        <v>1</v>
      </c>
      <c r="F278" s="165" t="s">
        <v>369</v>
      </c>
      <c r="H278" s="166">
        <v>-4.2</v>
      </c>
      <c r="I278" s="167"/>
      <c r="L278" s="163"/>
      <c r="M278" s="168"/>
      <c r="N278" s="169"/>
      <c r="O278" s="169"/>
      <c r="P278" s="169"/>
      <c r="Q278" s="169"/>
      <c r="R278" s="169"/>
      <c r="S278" s="169"/>
      <c r="T278" s="170"/>
      <c r="AT278" s="164" t="s">
        <v>160</v>
      </c>
      <c r="AU278" s="164" t="s">
        <v>87</v>
      </c>
      <c r="AV278" s="13" t="s">
        <v>87</v>
      </c>
      <c r="AW278" s="13" t="s">
        <v>32</v>
      </c>
      <c r="AX278" s="13" t="s">
        <v>76</v>
      </c>
      <c r="AY278" s="164" t="s">
        <v>123</v>
      </c>
    </row>
    <row r="279" spans="1:65" s="16" customFormat="1" ht="11.25">
      <c r="B279" s="200"/>
      <c r="D279" s="158" t="s">
        <v>160</v>
      </c>
      <c r="E279" s="201" t="s">
        <v>1</v>
      </c>
      <c r="F279" s="202" t="s">
        <v>311</v>
      </c>
      <c r="H279" s="203">
        <v>-23.32</v>
      </c>
      <c r="I279" s="204"/>
      <c r="L279" s="200"/>
      <c r="M279" s="205"/>
      <c r="N279" s="206"/>
      <c r="O279" s="206"/>
      <c r="P279" s="206"/>
      <c r="Q279" s="206"/>
      <c r="R279" s="206"/>
      <c r="S279" s="206"/>
      <c r="T279" s="207"/>
      <c r="AT279" s="201" t="s">
        <v>160</v>
      </c>
      <c r="AU279" s="201" t="s">
        <v>87</v>
      </c>
      <c r="AV279" s="16" t="s">
        <v>139</v>
      </c>
      <c r="AW279" s="16" t="s">
        <v>32</v>
      </c>
      <c r="AX279" s="16" t="s">
        <v>76</v>
      </c>
      <c r="AY279" s="201" t="s">
        <v>123</v>
      </c>
    </row>
    <row r="280" spans="1:65" s="15" customFormat="1" ht="11.25">
      <c r="B280" s="182"/>
      <c r="D280" s="158" t="s">
        <v>160</v>
      </c>
      <c r="E280" s="183" t="s">
        <v>1</v>
      </c>
      <c r="F280" s="184" t="s">
        <v>203</v>
      </c>
      <c r="H280" s="185">
        <v>144.03</v>
      </c>
      <c r="I280" s="186"/>
      <c r="L280" s="182"/>
      <c r="M280" s="187"/>
      <c r="N280" s="188"/>
      <c r="O280" s="188"/>
      <c r="P280" s="188"/>
      <c r="Q280" s="188"/>
      <c r="R280" s="188"/>
      <c r="S280" s="188"/>
      <c r="T280" s="189"/>
      <c r="AT280" s="183" t="s">
        <v>160</v>
      </c>
      <c r="AU280" s="183" t="s">
        <v>87</v>
      </c>
      <c r="AV280" s="15" t="s">
        <v>145</v>
      </c>
      <c r="AW280" s="15" t="s">
        <v>32</v>
      </c>
      <c r="AX280" s="15" t="s">
        <v>84</v>
      </c>
      <c r="AY280" s="183" t="s">
        <v>123</v>
      </c>
    </row>
    <row r="281" spans="1:65" s="2" customFormat="1" ht="33" customHeight="1">
      <c r="A281" s="33"/>
      <c r="B281" s="144"/>
      <c r="C281" s="145" t="s">
        <v>370</v>
      </c>
      <c r="D281" s="145" t="s">
        <v>126</v>
      </c>
      <c r="E281" s="146" t="s">
        <v>371</v>
      </c>
      <c r="F281" s="147" t="s">
        <v>372</v>
      </c>
      <c r="G281" s="148" t="s">
        <v>286</v>
      </c>
      <c r="H281" s="149">
        <v>576.12</v>
      </c>
      <c r="I281" s="150"/>
      <c r="J281" s="151">
        <f>ROUND(I281*H281,2)</f>
        <v>0</v>
      </c>
      <c r="K281" s="147" t="s">
        <v>130</v>
      </c>
      <c r="L281" s="34"/>
      <c r="M281" s="152" t="s">
        <v>1</v>
      </c>
      <c r="N281" s="153" t="s">
        <v>41</v>
      </c>
      <c r="O281" s="59"/>
      <c r="P281" s="154">
        <f>O281*H281</f>
        <v>0</v>
      </c>
      <c r="Q281" s="154">
        <v>0</v>
      </c>
      <c r="R281" s="154">
        <f>Q281*H281</f>
        <v>0</v>
      </c>
      <c r="S281" s="154">
        <v>0</v>
      </c>
      <c r="T281" s="15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6" t="s">
        <v>145</v>
      </c>
      <c r="AT281" s="156" t="s">
        <v>126</v>
      </c>
      <c r="AU281" s="156" t="s">
        <v>87</v>
      </c>
      <c r="AY281" s="18" t="s">
        <v>123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8" t="s">
        <v>84</v>
      </c>
      <c r="BK281" s="157">
        <f>ROUND(I281*H281,2)</f>
        <v>0</v>
      </c>
      <c r="BL281" s="18" t="s">
        <v>145</v>
      </c>
      <c r="BM281" s="156" t="s">
        <v>373</v>
      </c>
    </row>
    <row r="282" spans="1:65" s="2" customFormat="1" ht="39">
      <c r="A282" s="33"/>
      <c r="B282" s="34"/>
      <c r="C282" s="33"/>
      <c r="D282" s="158" t="s">
        <v>133</v>
      </c>
      <c r="E282" s="33"/>
      <c r="F282" s="159" t="s">
        <v>374</v>
      </c>
      <c r="G282" s="33"/>
      <c r="H282" s="33"/>
      <c r="I282" s="160"/>
      <c r="J282" s="33"/>
      <c r="K282" s="33"/>
      <c r="L282" s="34"/>
      <c r="M282" s="161"/>
      <c r="N282" s="162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133</v>
      </c>
      <c r="AU282" s="18" t="s">
        <v>87</v>
      </c>
    </row>
    <row r="283" spans="1:65" s="13" customFormat="1" ht="11.25">
      <c r="B283" s="163"/>
      <c r="D283" s="158" t="s">
        <v>160</v>
      </c>
      <c r="E283" s="164" t="s">
        <v>1</v>
      </c>
      <c r="F283" s="165" t="s">
        <v>375</v>
      </c>
      <c r="H283" s="166">
        <v>576.12</v>
      </c>
      <c r="I283" s="167"/>
      <c r="L283" s="163"/>
      <c r="M283" s="168"/>
      <c r="N283" s="169"/>
      <c r="O283" s="169"/>
      <c r="P283" s="169"/>
      <c r="Q283" s="169"/>
      <c r="R283" s="169"/>
      <c r="S283" s="169"/>
      <c r="T283" s="170"/>
      <c r="AT283" s="164" t="s">
        <v>160</v>
      </c>
      <c r="AU283" s="164" t="s">
        <v>87</v>
      </c>
      <c r="AV283" s="13" t="s">
        <v>87</v>
      </c>
      <c r="AW283" s="13" t="s">
        <v>32</v>
      </c>
      <c r="AX283" s="13" t="s">
        <v>84</v>
      </c>
      <c r="AY283" s="164" t="s">
        <v>123</v>
      </c>
    </row>
    <row r="284" spans="1:65" s="2" customFormat="1" ht="21.75" customHeight="1">
      <c r="A284" s="33"/>
      <c r="B284" s="144"/>
      <c r="C284" s="145" t="s">
        <v>376</v>
      </c>
      <c r="D284" s="145" t="s">
        <v>126</v>
      </c>
      <c r="E284" s="146" t="s">
        <v>377</v>
      </c>
      <c r="F284" s="147" t="s">
        <v>378</v>
      </c>
      <c r="G284" s="148" t="s">
        <v>286</v>
      </c>
      <c r="H284" s="149">
        <v>144.03</v>
      </c>
      <c r="I284" s="150"/>
      <c r="J284" s="151">
        <f>ROUND(I284*H284,2)</f>
        <v>0</v>
      </c>
      <c r="K284" s="147" t="s">
        <v>130</v>
      </c>
      <c r="L284" s="34"/>
      <c r="M284" s="152" t="s">
        <v>1</v>
      </c>
      <c r="N284" s="153" t="s">
        <v>41</v>
      </c>
      <c r="O284" s="59"/>
      <c r="P284" s="154">
        <f>O284*H284</f>
        <v>0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6" t="s">
        <v>145</v>
      </c>
      <c r="AT284" s="156" t="s">
        <v>126</v>
      </c>
      <c r="AU284" s="156" t="s">
        <v>87</v>
      </c>
      <c r="AY284" s="18" t="s">
        <v>123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8" t="s">
        <v>84</v>
      </c>
      <c r="BK284" s="157">
        <f>ROUND(I284*H284,2)</f>
        <v>0</v>
      </c>
      <c r="BL284" s="18" t="s">
        <v>145</v>
      </c>
      <c r="BM284" s="156" t="s">
        <v>379</v>
      </c>
    </row>
    <row r="285" spans="1:65" s="2" customFormat="1" ht="19.5">
      <c r="A285" s="33"/>
      <c r="B285" s="34"/>
      <c r="C285" s="33"/>
      <c r="D285" s="158" t="s">
        <v>133</v>
      </c>
      <c r="E285" s="33"/>
      <c r="F285" s="159" t="s">
        <v>380</v>
      </c>
      <c r="G285" s="33"/>
      <c r="H285" s="33"/>
      <c r="I285" s="160"/>
      <c r="J285" s="33"/>
      <c r="K285" s="33"/>
      <c r="L285" s="34"/>
      <c r="M285" s="161"/>
      <c r="N285" s="162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133</v>
      </c>
      <c r="AU285" s="18" t="s">
        <v>87</v>
      </c>
    </row>
    <row r="286" spans="1:65" s="2" customFormat="1" ht="16.5" customHeight="1">
      <c r="A286" s="33"/>
      <c r="B286" s="144"/>
      <c r="C286" s="145" t="s">
        <v>381</v>
      </c>
      <c r="D286" s="145" t="s">
        <v>126</v>
      </c>
      <c r="E286" s="146" t="s">
        <v>382</v>
      </c>
      <c r="F286" s="147" t="s">
        <v>383</v>
      </c>
      <c r="G286" s="148" t="s">
        <v>286</v>
      </c>
      <c r="H286" s="149">
        <v>144.03</v>
      </c>
      <c r="I286" s="150"/>
      <c r="J286" s="151">
        <f>ROUND(I286*H286,2)</f>
        <v>0</v>
      </c>
      <c r="K286" s="147" t="s">
        <v>130</v>
      </c>
      <c r="L286" s="34"/>
      <c r="M286" s="152" t="s">
        <v>1</v>
      </c>
      <c r="N286" s="153" t="s">
        <v>41</v>
      </c>
      <c r="O286" s="59"/>
      <c r="P286" s="154">
        <f>O286*H286</f>
        <v>0</v>
      </c>
      <c r="Q286" s="154">
        <v>0</v>
      </c>
      <c r="R286" s="154">
        <f>Q286*H286</f>
        <v>0</v>
      </c>
      <c r="S286" s="154">
        <v>0</v>
      </c>
      <c r="T286" s="15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6" t="s">
        <v>145</v>
      </c>
      <c r="AT286" s="156" t="s">
        <v>126</v>
      </c>
      <c r="AU286" s="156" t="s">
        <v>87</v>
      </c>
      <c r="AY286" s="18" t="s">
        <v>123</v>
      </c>
      <c r="BE286" s="157">
        <f>IF(N286="základní",J286,0)</f>
        <v>0</v>
      </c>
      <c r="BF286" s="157">
        <f>IF(N286="snížená",J286,0)</f>
        <v>0</v>
      </c>
      <c r="BG286" s="157">
        <f>IF(N286="zákl. přenesená",J286,0)</f>
        <v>0</v>
      </c>
      <c r="BH286" s="157">
        <f>IF(N286="sníž. přenesená",J286,0)</f>
        <v>0</v>
      </c>
      <c r="BI286" s="157">
        <f>IF(N286="nulová",J286,0)</f>
        <v>0</v>
      </c>
      <c r="BJ286" s="18" t="s">
        <v>84</v>
      </c>
      <c r="BK286" s="157">
        <f>ROUND(I286*H286,2)</f>
        <v>0</v>
      </c>
      <c r="BL286" s="18" t="s">
        <v>145</v>
      </c>
      <c r="BM286" s="156" t="s">
        <v>384</v>
      </c>
    </row>
    <row r="287" spans="1:65" s="2" customFormat="1" ht="11.25">
      <c r="A287" s="33"/>
      <c r="B287" s="34"/>
      <c r="C287" s="33"/>
      <c r="D287" s="158" t="s">
        <v>133</v>
      </c>
      <c r="E287" s="33"/>
      <c r="F287" s="159" t="s">
        <v>385</v>
      </c>
      <c r="G287" s="33"/>
      <c r="H287" s="33"/>
      <c r="I287" s="160"/>
      <c r="J287" s="33"/>
      <c r="K287" s="33"/>
      <c r="L287" s="34"/>
      <c r="M287" s="161"/>
      <c r="N287" s="162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133</v>
      </c>
      <c r="AU287" s="18" t="s">
        <v>87</v>
      </c>
    </row>
    <row r="288" spans="1:65" s="2" customFormat="1" ht="24">
      <c r="A288" s="33"/>
      <c r="B288" s="144"/>
      <c r="C288" s="145" t="s">
        <v>386</v>
      </c>
      <c r="D288" s="145" t="s">
        <v>126</v>
      </c>
      <c r="E288" s="146" t="s">
        <v>387</v>
      </c>
      <c r="F288" s="147" t="s">
        <v>388</v>
      </c>
      <c r="G288" s="148" t="s">
        <v>389</v>
      </c>
      <c r="H288" s="149">
        <v>273.65699999999998</v>
      </c>
      <c r="I288" s="150"/>
      <c r="J288" s="151">
        <f>ROUND(I288*H288,2)</f>
        <v>0</v>
      </c>
      <c r="K288" s="147" t="s">
        <v>130</v>
      </c>
      <c r="L288" s="34"/>
      <c r="M288" s="152" t="s">
        <v>1</v>
      </c>
      <c r="N288" s="153" t="s">
        <v>41</v>
      </c>
      <c r="O288" s="59"/>
      <c r="P288" s="154">
        <f>O288*H288</f>
        <v>0</v>
      </c>
      <c r="Q288" s="154">
        <v>0</v>
      </c>
      <c r="R288" s="154">
        <f>Q288*H288</f>
        <v>0</v>
      </c>
      <c r="S288" s="154">
        <v>0</v>
      </c>
      <c r="T288" s="155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6" t="s">
        <v>145</v>
      </c>
      <c r="AT288" s="156" t="s">
        <v>126</v>
      </c>
      <c r="AU288" s="156" t="s">
        <v>87</v>
      </c>
      <c r="AY288" s="18" t="s">
        <v>123</v>
      </c>
      <c r="BE288" s="157">
        <f>IF(N288="základní",J288,0)</f>
        <v>0</v>
      </c>
      <c r="BF288" s="157">
        <f>IF(N288="snížená",J288,0)</f>
        <v>0</v>
      </c>
      <c r="BG288" s="157">
        <f>IF(N288="zákl. přenesená",J288,0)</f>
        <v>0</v>
      </c>
      <c r="BH288" s="157">
        <f>IF(N288="sníž. přenesená",J288,0)</f>
        <v>0</v>
      </c>
      <c r="BI288" s="157">
        <f>IF(N288="nulová",J288,0)</f>
        <v>0</v>
      </c>
      <c r="BJ288" s="18" t="s">
        <v>84</v>
      </c>
      <c r="BK288" s="157">
        <f>ROUND(I288*H288,2)</f>
        <v>0</v>
      </c>
      <c r="BL288" s="18" t="s">
        <v>145</v>
      </c>
      <c r="BM288" s="156" t="s">
        <v>390</v>
      </c>
    </row>
    <row r="289" spans="1:65" s="2" customFormat="1" ht="29.25">
      <c r="A289" s="33"/>
      <c r="B289" s="34"/>
      <c r="C289" s="33"/>
      <c r="D289" s="158" t="s">
        <v>133</v>
      </c>
      <c r="E289" s="33"/>
      <c r="F289" s="159" t="s">
        <v>391</v>
      </c>
      <c r="G289" s="33"/>
      <c r="H289" s="33"/>
      <c r="I289" s="160"/>
      <c r="J289" s="33"/>
      <c r="K289" s="33"/>
      <c r="L289" s="34"/>
      <c r="M289" s="161"/>
      <c r="N289" s="162"/>
      <c r="O289" s="59"/>
      <c r="P289" s="59"/>
      <c r="Q289" s="59"/>
      <c r="R289" s="59"/>
      <c r="S289" s="59"/>
      <c r="T289" s="60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133</v>
      </c>
      <c r="AU289" s="18" t="s">
        <v>87</v>
      </c>
    </row>
    <row r="290" spans="1:65" s="13" customFormat="1" ht="11.25">
      <c r="B290" s="163"/>
      <c r="D290" s="158" t="s">
        <v>160</v>
      </c>
      <c r="E290" s="164" t="s">
        <v>1</v>
      </c>
      <c r="F290" s="165" t="s">
        <v>392</v>
      </c>
      <c r="H290" s="166">
        <v>273.65699999999998</v>
      </c>
      <c r="I290" s="167"/>
      <c r="L290" s="163"/>
      <c r="M290" s="168"/>
      <c r="N290" s="169"/>
      <c r="O290" s="169"/>
      <c r="P290" s="169"/>
      <c r="Q290" s="169"/>
      <c r="R290" s="169"/>
      <c r="S290" s="169"/>
      <c r="T290" s="170"/>
      <c r="AT290" s="164" t="s">
        <v>160</v>
      </c>
      <c r="AU290" s="164" t="s">
        <v>87</v>
      </c>
      <c r="AV290" s="13" t="s">
        <v>87</v>
      </c>
      <c r="AW290" s="13" t="s">
        <v>32</v>
      </c>
      <c r="AX290" s="13" t="s">
        <v>84</v>
      </c>
      <c r="AY290" s="164" t="s">
        <v>123</v>
      </c>
    </row>
    <row r="291" spans="1:65" s="2" customFormat="1" ht="24">
      <c r="A291" s="33"/>
      <c r="B291" s="144"/>
      <c r="C291" s="145" t="s">
        <v>393</v>
      </c>
      <c r="D291" s="145" t="s">
        <v>126</v>
      </c>
      <c r="E291" s="146" t="s">
        <v>394</v>
      </c>
      <c r="F291" s="147" t="s">
        <v>395</v>
      </c>
      <c r="G291" s="148" t="s">
        <v>286</v>
      </c>
      <c r="H291" s="149">
        <v>19.12</v>
      </c>
      <c r="I291" s="150"/>
      <c r="J291" s="151">
        <f>ROUND(I291*H291,2)</f>
        <v>0</v>
      </c>
      <c r="K291" s="147" t="s">
        <v>130</v>
      </c>
      <c r="L291" s="34"/>
      <c r="M291" s="152" t="s">
        <v>1</v>
      </c>
      <c r="N291" s="153" t="s">
        <v>41</v>
      </c>
      <c r="O291" s="59"/>
      <c r="P291" s="154">
        <f>O291*H291</f>
        <v>0</v>
      </c>
      <c r="Q291" s="154">
        <v>0</v>
      </c>
      <c r="R291" s="154">
        <f>Q291*H291</f>
        <v>0</v>
      </c>
      <c r="S291" s="154">
        <v>0</v>
      </c>
      <c r="T291" s="155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56" t="s">
        <v>145</v>
      </c>
      <c r="AT291" s="156" t="s">
        <v>126</v>
      </c>
      <c r="AU291" s="156" t="s">
        <v>87</v>
      </c>
      <c r="AY291" s="18" t="s">
        <v>123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8" t="s">
        <v>84</v>
      </c>
      <c r="BK291" s="157">
        <f>ROUND(I291*H291,2)</f>
        <v>0</v>
      </c>
      <c r="BL291" s="18" t="s">
        <v>145</v>
      </c>
      <c r="BM291" s="156" t="s">
        <v>396</v>
      </c>
    </row>
    <row r="292" spans="1:65" s="2" customFormat="1" ht="29.25">
      <c r="A292" s="33"/>
      <c r="B292" s="34"/>
      <c r="C292" s="33"/>
      <c r="D292" s="158" t="s">
        <v>133</v>
      </c>
      <c r="E292" s="33"/>
      <c r="F292" s="159" t="s">
        <v>397</v>
      </c>
      <c r="G292" s="33"/>
      <c r="H292" s="33"/>
      <c r="I292" s="160"/>
      <c r="J292" s="33"/>
      <c r="K292" s="33"/>
      <c r="L292" s="34"/>
      <c r="M292" s="161"/>
      <c r="N292" s="162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133</v>
      </c>
      <c r="AU292" s="18" t="s">
        <v>87</v>
      </c>
    </row>
    <row r="293" spans="1:65" s="13" customFormat="1" ht="11.25">
      <c r="B293" s="163"/>
      <c r="D293" s="158" t="s">
        <v>160</v>
      </c>
      <c r="E293" s="164" t="s">
        <v>1</v>
      </c>
      <c r="F293" s="165" t="s">
        <v>398</v>
      </c>
      <c r="H293" s="166">
        <v>19.12</v>
      </c>
      <c r="I293" s="167"/>
      <c r="L293" s="163"/>
      <c r="M293" s="168"/>
      <c r="N293" s="169"/>
      <c r="O293" s="169"/>
      <c r="P293" s="169"/>
      <c r="Q293" s="169"/>
      <c r="R293" s="169"/>
      <c r="S293" s="169"/>
      <c r="T293" s="170"/>
      <c r="AT293" s="164" t="s">
        <v>160</v>
      </c>
      <c r="AU293" s="164" t="s">
        <v>87</v>
      </c>
      <c r="AV293" s="13" t="s">
        <v>87</v>
      </c>
      <c r="AW293" s="13" t="s">
        <v>32</v>
      </c>
      <c r="AX293" s="13" t="s">
        <v>84</v>
      </c>
      <c r="AY293" s="164" t="s">
        <v>123</v>
      </c>
    </row>
    <row r="294" spans="1:65" s="2" customFormat="1" ht="24">
      <c r="A294" s="33"/>
      <c r="B294" s="144"/>
      <c r="C294" s="145" t="s">
        <v>399</v>
      </c>
      <c r="D294" s="145" t="s">
        <v>126</v>
      </c>
      <c r="E294" s="146" t="s">
        <v>400</v>
      </c>
      <c r="F294" s="147" t="s">
        <v>401</v>
      </c>
      <c r="G294" s="148" t="s">
        <v>286</v>
      </c>
      <c r="H294" s="149">
        <v>19.12</v>
      </c>
      <c r="I294" s="150"/>
      <c r="J294" s="151">
        <f>ROUND(I294*H294,2)</f>
        <v>0</v>
      </c>
      <c r="K294" s="147" t="s">
        <v>130</v>
      </c>
      <c r="L294" s="34"/>
      <c r="M294" s="152" t="s">
        <v>1</v>
      </c>
      <c r="N294" s="153" t="s">
        <v>41</v>
      </c>
      <c r="O294" s="59"/>
      <c r="P294" s="154">
        <f>O294*H294</f>
        <v>0</v>
      </c>
      <c r="Q294" s="154">
        <v>0</v>
      </c>
      <c r="R294" s="154">
        <f>Q294*H294</f>
        <v>0</v>
      </c>
      <c r="S294" s="154">
        <v>0</v>
      </c>
      <c r="T294" s="155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56" t="s">
        <v>145</v>
      </c>
      <c r="AT294" s="156" t="s">
        <v>126</v>
      </c>
      <c r="AU294" s="156" t="s">
        <v>87</v>
      </c>
      <c r="AY294" s="18" t="s">
        <v>123</v>
      </c>
      <c r="BE294" s="157">
        <f>IF(N294="základní",J294,0)</f>
        <v>0</v>
      </c>
      <c r="BF294" s="157">
        <f>IF(N294="snížená",J294,0)</f>
        <v>0</v>
      </c>
      <c r="BG294" s="157">
        <f>IF(N294="zákl. přenesená",J294,0)</f>
        <v>0</v>
      </c>
      <c r="BH294" s="157">
        <f>IF(N294="sníž. přenesená",J294,0)</f>
        <v>0</v>
      </c>
      <c r="BI294" s="157">
        <f>IF(N294="nulová",J294,0)</f>
        <v>0</v>
      </c>
      <c r="BJ294" s="18" t="s">
        <v>84</v>
      </c>
      <c r="BK294" s="157">
        <f>ROUND(I294*H294,2)</f>
        <v>0</v>
      </c>
      <c r="BL294" s="18" t="s">
        <v>145</v>
      </c>
      <c r="BM294" s="156" t="s">
        <v>402</v>
      </c>
    </row>
    <row r="295" spans="1:65" s="2" customFormat="1" ht="39">
      <c r="A295" s="33"/>
      <c r="B295" s="34"/>
      <c r="C295" s="33"/>
      <c r="D295" s="158" t="s">
        <v>133</v>
      </c>
      <c r="E295" s="33"/>
      <c r="F295" s="159" t="s">
        <v>403</v>
      </c>
      <c r="G295" s="33"/>
      <c r="H295" s="33"/>
      <c r="I295" s="160"/>
      <c r="J295" s="33"/>
      <c r="K295" s="33"/>
      <c r="L295" s="34"/>
      <c r="M295" s="161"/>
      <c r="N295" s="162"/>
      <c r="O295" s="59"/>
      <c r="P295" s="59"/>
      <c r="Q295" s="59"/>
      <c r="R295" s="59"/>
      <c r="S295" s="59"/>
      <c r="T295" s="60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133</v>
      </c>
      <c r="AU295" s="18" t="s">
        <v>87</v>
      </c>
    </row>
    <row r="296" spans="1:65" s="13" customFormat="1" ht="11.25">
      <c r="B296" s="163"/>
      <c r="D296" s="158" t="s">
        <v>160</v>
      </c>
      <c r="E296" s="164" t="s">
        <v>1</v>
      </c>
      <c r="F296" s="165" t="s">
        <v>404</v>
      </c>
      <c r="H296" s="166">
        <v>19.12</v>
      </c>
      <c r="I296" s="167"/>
      <c r="L296" s="163"/>
      <c r="M296" s="168"/>
      <c r="N296" s="169"/>
      <c r="O296" s="169"/>
      <c r="P296" s="169"/>
      <c r="Q296" s="169"/>
      <c r="R296" s="169"/>
      <c r="S296" s="169"/>
      <c r="T296" s="170"/>
      <c r="AT296" s="164" t="s">
        <v>160</v>
      </c>
      <c r="AU296" s="164" t="s">
        <v>87</v>
      </c>
      <c r="AV296" s="13" t="s">
        <v>87</v>
      </c>
      <c r="AW296" s="13" t="s">
        <v>32</v>
      </c>
      <c r="AX296" s="13" t="s">
        <v>84</v>
      </c>
      <c r="AY296" s="164" t="s">
        <v>123</v>
      </c>
    </row>
    <row r="297" spans="1:65" s="2" customFormat="1" ht="16.5" customHeight="1">
      <c r="A297" s="33"/>
      <c r="B297" s="144"/>
      <c r="C297" s="190" t="s">
        <v>405</v>
      </c>
      <c r="D297" s="190" t="s">
        <v>273</v>
      </c>
      <c r="E297" s="191" t="s">
        <v>406</v>
      </c>
      <c r="F297" s="192" t="s">
        <v>407</v>
      </c>
      <c r="G297" s="193" t="s">
        <v>389</v>
      </c>
      <c r="H297" s="194">
        <v>72.656000000000006</v>
      </c>
      <c r="I297" s="195"/>
      <c r="J297" s="196">
        <f>ROUND(I297*H297,2)</f>
        <v>0</v>
      </c>
      <c r="K297" s="192" t="s">
        <v>130</v>
      </c>
      <c r="L297" s="197"/>
      <c r="M297" s="198" t="s">
        <v>1</v>
      </c>
      <c r="N297" s="199" t="s">
        <v>41</v>
      </c>
      <c r="O297" s="59"/>
      <c r="P297" s="154">
        <f>O297*H297</f>
        <v>0</v>
      </c>
      <c r="Q297" s="154">
        <v>1</v>
      </c>
      <c r="R297" s="154">
        <f>Q297*H297</f>
        <v>72.656000000000006</v>
      </c>
      <c r="S297" s="154">
        <v>0</v>
      </c>
      <c r="T297" s="155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56" t="s">
        <v>162</v>
      </c>
      <c r="AT297" s="156" t="s">
        <v>273</v>
      </c>
      <c r="AU297" s="156" t="s">
        <v>87</v>
      </c>
      <c r="AY297" s="18" t="s">
        <v>123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8" t="s">
        <v>84</v>
      </c>
      <c r="BK297" s="157">
        <f>ROUND(I297*H297,2)</f>
        <v>0</v>
      </c>
      <c r="BL297" s="18" t="s">
        <v>145</v>
      </c>
      <c r="BM297" s="156" t="s">
        <v>408</v>
      </c>
    </row>
    <row r="298" spans="1:65" s="2" customFormat="1" ht="11.25">
      <c r="A298" s="33"/>
      <c r="B298" s="34"/>
      <c r="C298" s="33"/>
      <c r="D298" s="158" t="s">
        <v>133</v>
      </c>
      <c r="E298" s="33"/>
      <c r="F298" s="159" t="s">
        <v>407</v>
      </c>
      <c r="G298" s="33"/>
      <c r="H298" s="33"/>
      <c r="I298" s="160"/>
      <c r="J298" s="33"/>
      <c r="K298" s="33"/>
      <c r="L298" s="34"/>
      <c r="M298" s="161"/>
      <c r="N298" s="162"/>
      <c r="O298" s="59"/>
      <c r="P298" s="59"/>
      <c r="Q298" s="59"/>
      <c r="R298" s="59"/>
      <c r="S298" s="59"/>
      <c r="T298" s="60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8" t="s">
        <v>133</v>
      </c>
      <c r="AU298" s="18" t="s">
        <v>87</v>
      </c>
    </row>
    <row r="299" spans="1:65" s="13" customFormat="1" ht="11.25">
      <c r="B299" s="163"/>
      <c r="D299" s="158" t="s">
        <v>160</v>
      </c>
      <c r="E299" s="164" t="s">
        <v>1</v>
      </c>
      <c r="F299" s="165" t="s">
        <v>409</v>
      </c>
      <c r="H299" s="166">
        <v>36.328000000000003</v>
      </c>
      <c r="I299" s="167"/>
      <c r="L299" s="163"/>
      <c r="M299" s="168"/>
      <c r="N299" s="169"/>
      <c r="O299" s="169"/>
      <c r="P299" s="169"/>
      <c r="Q299" s="169"/>
      <c r="R299" s="169"/>
      <c r="S299" s="169"/>
      <c r="T299" s="170"/>
      <c r="AT299" s="164" t="s">
        <v>160</v>
      </c>
      <c r="AU299" s="164" t="s">
        <v>87</v>
      </c>
      <c r="AV299" s="13" t="s">
        <v>87</v>
      </c>
      <c r="AW299" s="13" t="s">
        <v>32</v>
      </c>
      <c r="AX299" s="13" t="s">
        <v>84</v>
      </c>
      <c r="AY299" s="164" t="s">
        <v>123</v>
      </c>
    </row>
    <row r="300" spans="1:65" s="13" customFormat="1" ht="11.25">
      <c r="B300" s="163"/>
      <c r="D300" s="158" t="s">
        <v>160</v>
      </c>
      <c r="F300" s="165" t="s">
        <v>410</v>
      </c>
      <c r="H300" s="166">
        <v>72.656000000000006</v>
      </c>
      <c r="I300" s="167"/>
      <c r="L300" s="163"/>
      <c r="M300" s="168"/>
      <c r="N300" s="169"/>
      <c r="O300" s="169"/>
      <c r="P300" s="169"/>
      <c r="Q300" s="169"/>
      <c r="R300" s="169"/>
      <c r="S300" s="169"/>
      <c r="T300" s="170"/>
      <c r="AT300" s="164" t="s">
        <v>160</v>
      </c>
      <c r="AU300" s="164" t="s">
        <v>87</v>
      </c>
      <c r="AV300" s="13" t="s">
        <v>87</v>
      </c>
      <c r="AW300" s="13" t="s">
        <v>3</v>
      </c>
      <c r="AX300" s="13" t="s">
        <v>84</v>
      </c>
      <c r="AY300" s="164" t="s">
        <v>123</v>
      </c>
    </row>
    <row r="301" spans="1:65" s="2" customFormat="1" ht="16.5" customHeight="1">
      <c r="A301" s="33"/>
      <c r="B301" s="144"/>
      <c r="C301" s="145" t="s">
        <v>411</v>
      </c>
      <c r="D301" s="145" t="s">
        <v>126</v>
      </c>
      <c r="E301" s="146" t="s">
        <v>412</v>
      </c>
      <c r="F301" s="147" t="s">
        <v>413</v>
      </c>
      <c r="G301" s="148" t="s">
        <v>189</v>
      </c>
      <c r="H301" s="149">
        <v>574.88499999999999</v>
      </c>
      <c r="I301" s="150"/>
      <c r="J301" s="151">
        <f>ROUND(I301*H301,2)</f>
        <v>0</v>
      </c>
      <c r="K301" s="147" t="s">
        <v>130</v>
      </c>
      <c r="L301" s="34"/>
      <c r="M301" s="152" t="s">
        <v>1</v>
      </c>
      <c r="N301" s="153" t="s">
        <v>41</v>
      </c>
      <c r="O301" s="59"/>
      <c r="P301" s="154">
        <f>O301*H301</f>
        <v>0</v>
      </c>
      <c r="Q301" s="154">
        <v>0</v>
      </c>
      <c r="R301" s="154">
        <f>Q301*H301</f>
        <v>0</v>
      </c>
      <c r="S301" s="154">
        <v>0</v>
      </c>
      <c r="T301" s="155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56" t="s">
        <v>145</v>
      </c>
      <c r="AT301" s="156" t="s">
        <v>126</v>
      </c>
      <c r="AU301" s="156" t="s">
        <v>87</v>
      </c>
      <c r="AY301" s="18" t="s">
        <v>123</v>
      </c>
      <c r="BE301" s="157">
        <f>IF(N301="základní",J301,0)</f>
        <v>0</v>
      </c>
      <c r="BF301" s="157">
        <f>IF(N301="snížená",J301,0)</f>
        <v>0</v>
      </c>
      <c r="BG301" s="157">
        <f>IF(N301="zákl. přenesená",J301,0)</f>
        <v>0</v>
      </c>
      <c r="BH301" s="157">
        <f>IF(N301="sníž. přenesená",J301,0)</f>
        <v>0</v>
      </c>
      <c r="BI301" s="157">
        <f>IF(N301="nulová",J301,0)</f>
        <v>0</v>
      </c>
      <c r="BJ301" s="18" t="s">
        <v>84</v>
      </c>
      <c r="BK301" s="157">
        <f>ROUND(I301*H301,2)</f>
        <v>0</v>
      </c>
      <c r="BL301" s="18" t="s">
        <v>145</v>
      </c>
      <c r="BM301" s="156" t="s">
        <v>414</v>
      </c>
    </row>
    <row r="302" spans="1:65" s="2" customFormat="1" ht="19.5">
      <c r="A302" s="33"/>
      <c r="B302" s="34"/>
      <c r="C302" s="33"/>
      <c r="D302" s="158" t="s">
        <v>133</v>
      </c>
      <c r="E302" s="33"/>
      <c r="F302" s="159" t="s">
        <v>415</v>
      </c>
      <c r="G302" s="33"/>
      <c r="H302" s="33"/>
      <c r="I302" s="160"/>
      <c r="J302" s="33"/>
      <c r="K302" s="33"/>
      <c r="L302" s="34"/>
      <c r="M302" s="161"/>
      <c r="N302" s="162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133</v>
      </c>
      <c r="AU302" s="18" t="s">
        <v>87</v>
      </c>
    </row>
    <row r="303" spans="1:65" s="14" customFormat="1" ht="11.25">
      <c r="B303" s="175"/>
      <c r="D303" s="158" t="s">
        <v>160</v>
      </c>
      <c r="E303" s="176" t="s">
        <v>1</v>
      </c>
      <c r="F303" s="177" t="s">
        <v>416</v>
      </c>
      <c r="H303" s="176" t="s">
        <v>1</v>
      </c>
      <c r="I303" s="178"/>
      <c r="L303" s="175"/>
      <c r="M303" s="179"/>
      <c r="N303" s="180"/>
      <c r="O303" s="180"/>
      <c r="P303" s="180"/>
      <c r="Q303" s="180"/>
      <c r="R303" s="180"/>
      <c r="S303" s="180"/>
      <c r="T303" s="181"/>
      <c r="AT303" s="176" t="s">
        <v>160</v>
      </c>
      <c r="AU303" s="176" t="s">
        <v>87</v>
      </c>
      <c r="AV303" s="14" t="s">
        <v>84</v>
      </c>
      <c r="AW303" s="14" t="s">
        <v>32</v>
      </c>
      <c r="AX303" s="14" t="s">
        <v>76</v>
      </c>
      <c r="AY303" s="176" t="s">
        <v>123</v>
      </c>
    </row>
    <row r="304" spans="1:65" s="13" customFormat="1" ht="11.25">
      <c r="B304" s="163"/>
      <c r="D304" s="158" t="s">
        <v>160</v>
      </c>
      <c r="E304" s="164" t="s">
        <v>1</v>
      </c>
      <c r="F304" s="165" t="s">
        <v>417</v>
      </c>
      <c r="H304" s="166">
        <v>215.9</v>
      </c>
      <c r="I304" s="167"/>
      <c r="L304" s="163"/>
      <c r="M304" s="168"/>
      <c r="N304" s="169"/>
      <c r="O304" s="169"/>
      <c r="P304" s="169"/>
      <c r="Q304" s="169"/>
      <c r="R304" s="169"/>
      <c r="S304" s="169"/>
      <c r="T304" s="170"/>
      <c r="AT304" s="164" t="s">
        <v>160</v>
      </c>
      <c r="AU304" s="164" t="s">
        <v>87</v>
      </c>
      <c r="AV304" s="13" t="s">
        <v>87</v>
      </c>
      <c r="AW304" s="13" t="s">
        <v>32</v>
      </c>
      <c r="AX304" s="13" t="s">
        <v>76</v>
      </c>
      <c r="AY304" s="164" t="s">
        <v>123</v>
      </c>
    </row>
    <row r="305" spans="1:65" s="13" customFormat="1" ht="11.25">
      <c r="B305" s="163"/>
      <c r="D305" s="158" t="s">
        <v>160</v>
      </c>
      <c r="E305" s="164" t="s">
        <v>1</v>
      </c>
      <c r="F305" s="165" t="s">
        <v>418</v>
      </c>
      <c r="H305" s="166">
        <v>103.9</v>
      </c>
      <c r="I305" s="167"/>
      <c r="L305" s="163"/>
      <c r="M305" s="168"/>
      <c r="N305" s="169"/>
      <c r="O305" s="169"/>
      <c r="P305" s="169"/>
      <c r="Q305" s="169"/>
      <c r="R305" s="169"/>
      <c r="S305" s="169"/>
      <c r="T305" s="170"/>
      <c r="AT305" s="164" t="s">
        <v>160</v>
      </c>
      <c r="AU305" s="164" t="s">
        <v>87</v>
      </c>
      <c r="AV305" s="13" t="s">
        <v>87</v>
      </c>
      <c r="AW305" s="13" t="s">
        <v>32</v>
      </c>
      <c r="AX305" s="13" t="s">
        <v>76</v>
      </c>
      <c r="AY305" s="164" t="s">
        <v>123</v>
      </c>
    </row>
    <row r="306" spans="1:65" s="13" customFormat="1" ht="11.25">
      <c r="B306" s="163"/>
      <c r="D306" s="158" t="s">
        <v>160</v>
      </c>
      <c r="E306" s="164" t="s">
        <v>1</v>
      </c>
      <c r="F306" s="165" t="s">
        <v>419</v>
      </c>
      <c r="H306" s="166">
        <v>47.8</v>
      </c>
      <c r="I306" s="167"/>
      <c r="L306" s="163"/>
      <c r="M306" s="168"/>
      <c r="N306" s="169"/>
      <c r="O306" s="169"/>
      <c r="P306" s="169"/>
      <c r="Q306" s="169"/>
      <c r="R306" s="169"/>
      <c r="S306" s="169"/>
      <c r="T306" s="170"/>
      <c r="AT306" s="164" t="s">
        <v>160</v>
      </c>
      <c r="AU306" s="164" t="s">
        <v>87</v>
      </c>
      <c r="AV306" s="13" t="s">
        <v>87</v>
      </c>
      <c r="AW306" s="13" t="s">
        <v>32</v>
      </c>
      <c r="AX306" s="13" t="s">
        <v>76</v>
      </c>
      <c r="AY306" s="164" t="s">
        <v>123</v>
      </c>
    </row>
    <row r="307" spans="1:65" s="13" customFormat="1" ht="11.25">
      <c r="B307" s="163"/>
      <c r="D307" s="158" t="s">
        <v>160</v>
      </c>
      <c r="E307" s="164" t="s">
        <v>1</v>
      </c>
      <c r="F307" s="165" t="s">
        <v>420</v>
      </c>
      <c r="H307" s="166">
        <v>207.285</v>
      </c>
      <c r="I307" s="167"/>
      <c r="L307" s="163"/>
      <c r="M307" s="168"/>
      <c r="N307" s="169"/>
      <c r="O307" s="169"/>
      <c r="P307" s="169"/>
      <c r="Q307" s="169"/>
      <c r="R307" s="169"/>
      <c r="S307" s="169"/>
      <c r="T307" s="170"/>
      <c r="AT307" s="164" t="s">
        <v>160</v>
      </c>
      <c r="AU307" s="164" t="s">
        <v>87</v>
      </c>
      <c r="AV307" s="13" t="s">
        <v>87</v>
      </c>
      <c r="AW307" s="13" t="s">
        <v>32</v>
      </c>
      <c r="AX307" s="13" t="s">
        <v>76</v>
      </c>
      <c r="AY307" s="164" t="s">
        <v>123</v>
      </c>
    </row>
    <row r="308" spans="1:65" s="15" customFormat="1" ht="11.25">
      <c r="B308" s="182"/>
      <c r="D308" s="158" t="s">
        <v>160</v>
      </c>
      <c r="E308" s="183" t="s">
        <v>1</v>
      </c>
      <c r="F308" s="184" t="s">
        <v>203</v>
      </c>
      <c r="H308" s="185">
        <v>574.88499999999999</v>
      </c>
      <c r="I308" s="186"/>
      <c r="L308" s="182"/>
      <c r="M308" s="187"/>
      <c r="N308" s="188"/>
      <c r="O308" s="188"/>
      <c r="P308" s="188"/>
      <c r="Q308" s="188"/>
      <c r="R308" s="188"/>
      <c r="S308" s="188"/>
      <c r="T308" s="189"/>
      <c r="AT308" s="183" t="s">
        <v>160</v>
      </c>
      <c r="AU308" s="183" t="s">
        <v>87</v>
      </c>
      <c r="AV308" s="15" t="s">
        <v>145</v>
      </c>
      <c r="AW308" s="15" t="s">
        <v>32</v>
      </c>
      <c r="AX308" s="15" t="s">
        <v>84</v>
      </c>
      <c r="AY308" s="183" t="s">
        <v>123</v>
      </c>
    </row>
    <row r="309" spans="1:65" s="2" customFormat="1" ht="33" customHeight="1">
      <c r="A309" s="33"/>
      <c r="B309" s="144"/>
      <c r="C309" s="145" t="s">
        <v>421</v>
      </c>
      <c r="D309" s="145" t="s">
        <v>126</v>
      </c>
      <c r="E309" s="146" t="s">
        <v>422</v>
      </c>
      <c r="F309" s="147" t="s">
        <v>423</v>
      </c>
      <c r="G309" s="148" t="s">
        <v>189</v>
      </c>
      <c r="H309" s="149">
        <v>230.8</v>
      </c>
      <c r="I309" s="150"/>
      <c r="J309" s="151">
        <f>ROUND(I309*H309,2)</f>
        <v>0</v>
      </c>
      <c r="K309" s="147" t="s">
        <v>130</v>
      </c>
      <c r="L309" s="34"/>
      <c r="M309" s="152" t="s">
        <v>1</v>
      </c>
      <c r="N309" s="153" t="s">
        <v>41</v>
      </c>
      <c r="O309" s="59"/>
      <c r="P309" s="154">
        <f>O309*H309</f>
        <v>0</v>
      </c>
      <c r="Q309" s="154">
        <v>0</v>
      </c>
      <c r="R309" s="154">
        <f>Q309*H309</f>
        <v>0</v>
      </c>
      <c r="S309" s="154">
        <v>0</v>
      </c>
      <c r="T309" s="155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6" t="s">
        <v>145</v>
      </c>
      <c r="AT309" s="156" t="s">
        <v>126</v>
      </c>
      <c r="AU309" s="156" t="s">
        <v>87</v>
      </c>
      <c r="AY309" s="18" t="s">
        <v>123</v>
      </c>
      <c r="BE309" s="157">
        <f>IF(N309="základní",J309,0)</f>
        <v>0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8" t="s">
        <v>84</v>
      </c>
      <c r="BK309" s="157">
        <f>ROUND(I309*H309,2)</f>
        <v>0</v>
      </c>
      <c r="BL309" s="18" t="s">
        <v>145</v>
      </c>
      <c r="BM309" s="156" t="s">
        <v>424</v>
      </c>
    </row>
    <row r="310" spans="1:65" s="2" customFormat="1" ht="29.25">
      <c r="A310" s="33"/>
      <c r="B310" s="34"/>
      <c r="C310" s="33"/>
      <c r="D310" s="158" t="s">
        <v>133</v>
      </c>
      <c r="E310" s="33"/>
      <c r="F310" s="159" t="s">
        <v>425</v>
      </c>
      <c r="G310" s="33"/>
      <c r="H310" s="33"/>
      <c r="I310" s="160"/>
      <c r="J310" s="33"/>
      <c r="K310" s="33"/>
      <c r="L310" s="34"/>
      <c r="M310" s="161"/>
      <c r="N310" s="162"/>
      <c r="O310" s="59"/>
      <c r="P310" s="59"/>
      <c r="Q310" s="59"/>
      <c r="R310" s="59"/>
      <c r="S310" s="59"/>
      <c r="T310" s="60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8" t="s">
        <v>133</v>
      </c>
      <c r="AU310" s="18" t="s">
        <v>87</v>
      </c>
    </row>
    <row r="311" spans="1:65" s="14" customFormat="1" ht="11.25">
      <c r="B311" s="175"/>
      <c r="D311" s="158" t="s">
        <v>160</v>
      </c>
      <c r="E311" s="176" t="s">
        <v>1</v>
      </c>
      <c r="F311" s="177" t="s">
        <v>426</v>
      </c>
      <c r="H311" s="176" t="s">
        <v>1</v>
      </c>
      <c r="I311" s="178"/>
      <c r="L311" s="175"/>
      <c r="M311" s="179"/>
      <c r="N311" s="180"/>
      <c r="O311" s="180"/>
      <c r="P311" s="180"/>
      <c r="Q311" s="180"/>
      <c r="R311" s="180"/>
      <c r="S311" s="180"/>
      <c r="T311" s="181"/>
      <c r="AT311" s="176" t="s">
        <v>160</v>
      </c>
      <c r="AU311" s="176" t="s">
        <v>87</v>
      </c>
      <c r="AV311" s="14" t="s">
        <v>84</v>
      </c>
      <c r="AW311" s="14" t="s">
        <v>32</v>
      </c>
      <c r="AX311" s="14" t="s">
        <v>76</v>
      </c>
      <c r="AY311" s="176" t="s">
        <v>123</v>
      </c>
    </row>
    <row r="312" spans="1:65" s="14" customFormat="1" ht="11.25">
      <c r="B312" s="175"/>
      <c r="D312" s="158" t="s">
        <v>160</v>
      </c>
      <c r="E312" s="176" t="s">
        <v>1</v>
      </c>
      <c r="F312" s="177" t="s">
        <v>260</v>
      </c>
      <c r="H312" s="176" t="s">
        <v>1</v>
      </c>
      <c r="I312" s="178"/>
      <c r="L312" s="175"/>
      <c r="M312" s="179"/>
      <c r="N312" s="180"/>
      <c r="O312" s="180"/>
      <c r="P312" s="180"/>
      <c r="Q312" s="180"/>
      <c r="R312" s="180"/>
      <c r="S312" s="180"/>
      <c r="T312" s="181"/>
      <c r="AT312" s="176" t="s">
        <v>160</v>
      </c>
      <c r="AU312" s="176" t="s">
        <v>87</v>
      </c>
      <c r="AV312" s="14" t="s">
        <v>84</v>
      </c>
      <c r="AW312" s="14" t="s">
        <v>32</v>
      </c>
      <c r="AX312" s="14" t="s">
        <v>76</v>
      </c>
      <c r="AY312" s="176" t="s">
        <v>123</v>
      </c>
    </row>
    <row r="313" spans="1:65" s="13" customFormat="1" ht="11.25">
      <c r="B313" s="163"/>
      <c r="D313" s="158" t="s">
        <v>160</v>
      </c>
      <c r="E313" s="164" t="s">
        <v>1</v>
      </c>
      <c r="F313" s="165" t="s">
        <v>427</v>
      </c>
      <c r="H313" s="166">
        <v>48.2</v>
      </c>
      <c r="I313" s="167"/>
      <c r="L313" s="163"/>
      <c r="M313" s="168"/>
      <c r="N313" s="169"/>
      <c r="O313" s="169"/>
      <c r="P313" s="169"/>
      <c r="Q313" s="169"/>
      <c r="R313" s="169"/>
      <c r="S313" s="169"/>
      <c r="T313" s="170"/>
      <c r="AT313" s="164" t="s">
        <v>160</v>
      </c>
      <c r="AU313" s="164" t="s">
        <v>87</v>
      </c>
      <c r="AV313" s="13" t="s">
        <v>87</v>
      </c>
      <c r="AW313" s="13" t="s">
        <v>32</v>
      </c>
      <c r="AX313" s="13" t="s">
        <v>76</v>
      </c>
      <c r="AY313" s="164" t="s">
        <v>123</v>
      </c>
    </row>
    <row r="314" spans="1:65" s="13" customFormat="1" ht="11.25">
      <c r="B314" s="163"/>
      <c r="D314" s="158" t="s">
        <v>160</v>
      </c>
      <c r="E314" s="164" t="s">
        <v>1</v>
      </c>
      <c r="F314" s="165" t="s">
        <v>428</v>
      </c>
      <c r="H314" s="166">
        <v>82.9</v>
      </c>
      <c r="I314" s="167"/>
      <c r="L314" s="163"/>
      <c r="M314" s="168"/>
      <c r="N314" s="169"/>
      <c r="O314" s="169"/>
      <c r="P314" s="169"/>
      <c r="Q314" s="169"/>
      <c r="R314" s="169"/>
      <c r="S314" s="169"/>
      <c r="T314" s="170"/>
      <c r="AT314" s="164" t="s">
        <v>160</v>
      </c>
      <c r="AU314" s="164" t="s">
        <v>87</v>
      </c>
      <c r="AV314" s="13" t="s">
        <v>87</v>
      </c>
      <c r="AW314" s="13" t="s">
        <v>32</v>
      </c>
      <c r="AX314" s="13" t="s">
        <v>76</v>
      </c>
      <c r="AY314" s="164" t="s">
        <v>123</v>
      </c>
    </row>
    <row r="315" spans="1:65" s="14" customFormat="1" ht="11.25">
      <c r="B315" s="175"/>
      <c r="D315" s="158" t="s">
        <v>160</v>
      </c>
      <c r="E315" s="176" t="s">
        <v>1</v>
      </c>
      <c r="F315" s="177" t="s">
        <v>263</v>
      </c>
      <c r="H315" s="176" t="s">
        <v>1</v>
      </c>
      <c r="I315" s="178"/>
      <c r="L315" s="175"/>
      <c r="M315" s="179"/>
      <c r="N315" s="180"/>
      <c r="O315" s="180"/>
      <c r="P315" s="180"/>
      <c r="Q315" s="180"/>
      <c r="R315" s="180"/>
      <c r="S315" s="180"/>
      <c r="T315" s="181"/>
      <c r="AT315" s="176" t="s">
        <v>160</v>
      </c>
      <c r="AU315" s="176" t="s">
        <v>87</v>
      </c>
      <c r="AV315" s="14" t="s">
        <v>84</v>
      </c>
      <c r="AW315" s="14" t="s">
        <v>32</v>
      </c>
      <c r="AX315" s="14" t="s">
        <v>76</v>
      </c>
      <c r="AY315" s="176" t="s">
        <v>123</v>
      </c>
    </row>
    <row r="316" spans="1:65" s="13" customFormat="1" ht="11.25">
      <c r="B316" s="163"/>
      <c r="D316" s="158" t="s">
        <v>160</v>
      </c>
      <c r="E316" s="164" t="s">
        <v>1</v>
      </c>
      <c r="F316" s="165" t="s">
        <v>429</v>
      </c>
      <c r="H316" s="166">
        <v>67.2</v>
      </c>
      <c r="I316" s="167"/>
      <c r="L316" s="163"/>
      <c r="M316" s="168"/>
      <c r="N316" s="169"/>
      <c r="O316" s="169"/>
      <c r="P316" s="169"/>
      <c r="Q316" s="169"/>
      <c r="R316" s="169"/>
      <c r="S316" s="169"/>
      <c r="T316" s="170"/>
      <c r="AT316" s="164" t="s">
        <v>160</v>
      </c>
      <c r="AU316" s="164" t="s">
        <v>87</v>
      </c>
      <c r="AV316" s="13" t="s">
        <v>87</v>
      </c>
      <c r="AW316" s="13" t="s">
        <v>32</v>
      </c>
      <c r="AX316" s="13" t="s">
        <v>76</v>
      </c>
      <c r="AY316" s="164" t="s">
        <v>123</v>
      </c>
    </row>
    <row r="317" spans="1:65" s="13" customFormat="1" ht="11.25">
      <c r="B317" s="163"/>
      <c r="D317" s="158" t="s">
        <v>160</v>
      </c>
      <c r="E317" s="164" t="s">
        <v>1</v>
      </c>
      <c r="F317" s="165" t="s">
        <v>430</v>
      </c>
      <c r="H317" s="166">
        <v>32.5</v>
      </c>
      <c r="I317" s="167"/>
      <c r="L317" s="163"/>
      <c r="M317" s="168"/>
      <c r="N317" s="169"/>
      <c r="O317" s="169"/>
      <c r="P317" s="169"/>
      <c r="Q317" s="169"/>
      <c r="R317" s="169"/>
      <c r="S317" s="169"/>
      <c r="T317" s="170"/>
      <c r="AT317" s="164" t="s">
        <v>160</v>
      </c>
      <c r="AU317" s="164" t="s">
        <v>87</v>
      </c>
      <c r="AV317" s="13" t="s">
        <v>87</v>
      </c>
      <c r="AW317" s="13" t="s">
        <v>32</v>
      </c>
      <c r="AX317" s="13" t="s">
        <v>76</v>
      </c>
      <c r="AY317" s="164" t="s">
        <v>123</v>
      </c>
    </row>
    <row r="318" spans="1:65" s="15" customFormat="1" ht="11.25">
      <c r="B318" s="182"/>
      <c r="D318" s="158" t="s">
        <v>160</v>
      </c>
      <c r="E318" s="183" t="s">
        <v>1</v>
      </c>
      <c r="F318" s="184" t="s">
        <v>203</v>
      </c>
      <c r="H318" s="185">
        <v>230.8</v>
      </c>
      <c r="I318" s="186"/>
      <c r="L318" s="182"/>
      <c r="M318" s="187"/>
      <c r="N318" s="188"/>
      <c r="O318" s="188"/>
      <c r="P318" s="188"/>
      <c r="Q318" s="188"/>
      <c r="R318" s="188"/>
      <c r="S318" s="188"/>
      <c r="T318" s="189"/>
      <c r="AT318" s="183" t="s">
        <v>160</v>
      </c>
      <c r="AU318" s="183" t="s">
        <v>87</v>
      </c>
      <c r="AV318" s="15" t="s">
        <v>145</v>
      </c>
      <c r="AW318" s="15" t="s">
        <v>32</v>
      </c>
      <c r="AX318" s="15" t="s">
        <v>84</v>
      </c>
      <c r="AY318" s="183" t="s">
        <v>123</v>
      </c>
    </row>
    <row r="319" spans="1:65" s="2" customFormat="1" ht="24">
      <c r="A319" s="33"/>
      <c r="B319" s="144"/>
      <c r="C319" s="145" t="s">
        <v>431</v>
      </c>
      <c r="D319" s="145" t="s">
        <v>126</v>
      </c>
      <c r="E319" s="146" t="s">
        <v>432</v>
      </c>
      <c r="F319" s="147" t="s">
        <v>433</v>
      </c>
      <c r="G319" s="148" t="s">
        <v>189</v>
      </c>
      <c r="H319" s="149">
        <v>230.8</v>
      </c>
      <c r="I319" s="150"/>
      <c r="J319" s="151">
        <f>ROUND(I319*H319,2)</f>
        <v>0</v>
      </c>
      <c r="K319" s="147" t="s">
        <v>130</v>
      </c>
      <c r="L319" s="34"/>
      <c r="M319" s="152" t="s">
        <v>1</v>
      </c>
      <c r="N319" s="153" t="s">
        <v>41</v>
      </c>
      <c r="O319" s="59"/>
      <c r="P319" s="154">
        <f>O319*H319</f>
        <v>0</v>
      </c>
      <c r="Q319" s="154">
        <v>0</v>
      </c>
      <c r="R319" s="154">
        <f>Q319*H319</f>
        <v>0</v>
      </c>
      <c r="S319" s="154">
        <v>0</v>
      </c>
      <c r="T319" s="155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56" t="s">
        <v>145</v>
      </c>
      <c r="AT319" s="156" t="s">
        <v>126</v>
      </c>
      <c r="AU319" s="156" t="s">
        <v>87</v>
      </c>
      <c r="AY319" s="18" t="s">
        <v>123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8" t="s">
        <v>84</v>
      </c>
      <c r="BK319" s="157">
        <f>ROUND(I319*H319,2)</f>
        <v>0</v>
      </c>
      <c r="BL319" s="18" t="s">
        <v>145</v>
      </c>
      <c r="BM319" s="156" t="s">
        <v>434</v>
      </c>
    </row>
    <row r="320" spans="1:65" s="2" customFormat="1" ht="19.5">
      <c r="A320" s="33"/>
      <c r="B320" s="34"/>
      <c r="C320" s="33"/>
      <c r="D320" s="158" t="s">
        <v>133</v>
      </c>
      <c r="E320" s="33"/>
      <c r="F320" s="159" t="s">
        <v>435</v>
      </c>
      <c r="G320" s="33"/>
      <c r="H320" s="33"/>
      <c r="I320" s="160"/>
      <c r="J320" s="33"/>
      <c r="K320" s="33"/>
      <c r="L320" s="34"/>
      <c r="M320" s="161"/>
      <c r="N320" s="162"/>
      <c r="O320" s="59"/>
      <c r="P320" s="59"/>
      <c r="Q320" s="59"/>
      <c r="R320" s="59"/>
      <c r="S320" s="59"/>
      <c r="T320" s="60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8" t="s">
        <v>133</v>
      </c>
      <c r="AU320" s="18" t="s">
        <v>87</v>
      </c>
    </row>
    <row r="321" spans="1:65" s="2" customFormat="1" ht="16.5" customHeight="1">
      <c r="A321" s="33"/>
      <c r="B321" s="144"/>
      <c r="C321" s="190" t="s">
        <v>436</v>
      </c>
      <c r="D321" s="190" t="s">
        <v>273</v>
      </c>
      <c r="E321" s="191" t="s">
        <v>437</v>
      </c>
      <c r="F321" s="192" t="s">
        <v>438</v>
      </c>
      <c r="G321" s="193" t="s">
        <v>389</v>
      </c>
      <c r="H321" s="194">
        <v>65.778000000000006</v>
      </c>
      <c r="I321" s="195"/>
      <c r="J321" s="196">
        <f>ROUND(I321*H321,2)</f>
        <v>0</v>
      </c>
      <c r="K321" s="192" t="s">
        <v>130</v>
      </c>
      <c r="L321" s="197"/>
      <c r="M321" s="198" t="s">
        <v>1</v>
      </c>
      <c r="N321" s="199" t="s">
        <v>41</v>
      </c>
      <c r="O321" s="59"/>
      <c r="P321" s="154">
        <f>O321*H321</f>
        <v>0</v>
      </c>
      <c r="Q321" s="154">
        <v>1</v>
      </c>
      <c r="R321" s="154">
        <f>Q321*H321</f>
        <v>65.778000000000006</v>
      </c>
      <c r="S321" s="154">
        <v>0</v>
      </c>
      <c r="T321" s="155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6" t="s">
        <v>162</v>
      </c>
      <c r="AT321" s="156" t="s">
        <v>273</v>
      </c>
      <c r="AU321" s="156" t="s">
        <v>87</v>
      </c>
      <c r="AY321" s="18" t="s">
        <v>123</v>
      </c>
      <c r="BE321" s="157">
        <f>IF(N321="základní",J321,0)</f>
        <v>0</v>
      </c>
      <c r="BF321" s="157">
        <f>IF(N321="snížená",J321,0)</f>
        <v>0</v>
      </c>
      <c r="BG321" s="157">
        <f>IF(N321="zákl. přenesená",J321,0)</f>
        <v>0</v>
      </c>
      <c r="BH321" s="157">
        <f>IF(N321="sníž. přenesená",J321,0)</f>
        <v>0</v>
      </c>
      <c r="BI321" s="157">
        <f>IF(N321="nulová",J321,0)</f>
        <v>0</v>
      </c>
      <c r="BJ321" s="18" t="s">
        <v>84</v>
      </c>
      <c r="BK321" s="157">
        <f>ROUND(I321*H321,2)</f>
        <v>0</v>
      </c>
      <c r="BL321" s="18" t="s">
        <v>145</v>
      </c>
      <c r="BM321" s="156" t="s">
        <v>439</v>
      </c>
    </row>
    <row r="322" spans="1:65" s="2" customFormat="1" ht="11.25">
      <c r="A322" s="33"/>
      <c r="B322" s="34"/>
      <c r="C322" s="33"/>
      <c r="D322" s="158" t="s">
        <v>133</v>
      </c>
      <c r="E322" s="33"/>
      <c r="F322" s="159" t="s">
        <v>438</v>
      </c>
      <c r="G322" s="33"/>
      <c r="H322" s="33"/>
      <c r="I322" s="160"/>
      <c r="J322" s="33"/>
      <c r="K322" s="33"/>
      <c r="L322" s="34"/>
      <c r="M322" s="161"/>
      <c r="N322" s="162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133</v>
      </c>
      <c r="AU322" s="18" t="s">
        <v>87</v>
      </c>
    </row>
    <row r="323" spans="1:65" s="13" customFormat="1" ht="11.25">
      <c r="B323" s="163"/>
      <c r="D323" s="158" t="s">
        <v>160</v>
      </c>
      <c r="E323" s="164" t="s">
        <v>1</v>
      </c>
      <c r="F323" s="165" t="s">
        <v>440</v>
      </c>
      <c r="H323" s="166">
        <v>65.778000000000006</v>
      </c>
      <c r="I323" s="167"/>
      <c r="L323" s="163"/>
      <c r="M323" s="168"/>
      <c r="N323" s="169"/>
      <c r="O323" s="169"/>
      <c r="P323" s="169"/>
      <c r="Q323" s="169"/>
      <c r="R323" s="169"/>
      <c r="S323" s="169"/>
      <c r="T323" s="170"/>
      <c r="AT323" s="164" t="s">
        <v>160</v>
      </c>
      <c r="AU323" s="164" t="s">
        <v>87</v>
      </c>
      <c r="AV323" s="13" t="s">
        <v>87</v>
      </c>
      <c r="AW323" s="13" t="s">
        <v>32</v>
      </c>
      <c r="AX323" s="13" t="s">
        <v>84</v>
      </c>
      <c r="AY323" s="164" t="s">
        <v>123</v>
      </c>
    </row>
    <row r="324" spans="1:65" s="2" customFormat="1" ht="24">
      <c r="A324" s="33"/>
      <c r="B324" s="144"/>
      <c r="C324" s="145" t="s">
        <v>441</v>
      </c>
      <c r="D324" s="145" t="s">
        <v>126</v>
      </c>
      <c r="E324" s="146" t="s">
        <v>442</v>
      </c>
      <c r="F324" s="147" t="s">
        <v>443</v>
      </c>
      <c r="G324" s="148" t="s">
        <v>189</v>
      </c>
      <c r="H324" s="149">
        <v>230.8</v>
      </c>
      <c r="I324" s="150"/>
      <c r="J324" s="151">
        <f>ROUND(I324*H324,2)</f>
        <v>0</v>
      </c>
      <c r="K324" s="147" t="s">
        <v>130</v>
      </c>
      <c r="L324" s="34"/>
      <c r="M324" s="152" t="s">
        <v>1</v>
      </c>
      <c r="N324" s="153" t="s">
        <v>41</v>
      </c>
      <c r="O324" s="59"/>
      <c r="P324" s="154">
        <f>O324*H324</f>
        <v>0</v>
      </c>
      <c r="Q324" s="154">
        <v>0</v>
      </c>
      <c r="R324" s="154">
        <f>Q324*H324</f>
        <v>0</v>
      </c>
      <c r="S324" s="154">
        <v>0</v>
      </c>
      <c r="T324" s="155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6" t="s">
        <v>145</v>
      </c>
      <c r="AT324" s="156" t="s">
        <v>126</v>
      </c>
      <c r="AU324" s="156" t="s">
        <v>87</v>
      </c>
      <c r="AY324" s="18" t="s">
        <v>123</v>
      </c>
      <c r="BE324" s="157">
        <f>IF(N324="základní",J324,0)</f>
        <v>0</v>
      </c>
      <c r="BF324" s="157">
        <f>IF(N324="snížená",J324,0)</f>
        <v>0</v>
      </c>
      <c r="BG324" s="157">
        <f>IF(N324="zákl. přenesená",J324,0)</f>
        <v>0</v>
      </c>
      <c r="BH324" s="157">
        <f>IF(N324="sníž. přenesená",J324,0)</f>
        <v>0</v>
      </c>
      <c r="BI324" s="157">
        <f>IF(N324="nulová",J324,0)</f>
        <v>0</v>
      </c>
      <c r="BJ324" s="18" t="s">
        <v>84</v>
      </c>
      <c r="BK324" s="157">
        <f>ROUND(I324*H324,2)</f>
        <v>0</v>
      </c>
      <c r="BL324" s="18" t="s">
        <v>145</v>
      </c>
      <c r="BM324" s="156" t="s">
        <v>444</v>
      </c>
    </row>
    <row r="325" spans="1:65" s="2" customFormat="1" ht="19.5">
      <c r="A325" s="33"/>
      <c r="B325" s="34"/>
      <c r="C325" s="33"/>
      <c r="D325" s="158" t="s">
        <v>133</v>
      </c>
      <c r="E325" s="33"/>
      <c r="F325" s="159" t="s">
        <v>445</v>
      </c>
      <c r="G325" s="33"/>
      <c r="H325" s="33"/>
      <c r="I325" s="160"/>
      <c r="J325" s="33"/>
      <c r="K325" s="33"/>
      <c r="L325" s="34"/>
      <c r="M325" s="161"/>
      <c r="N325" s="162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133</v>
      </c>
      <c r="AU325" s="18" t="s">
        <v>87</v>
      </c>
    </row>
    <row r="326" spans="1:65" s="13" customFormat="1" ht="11.25">
      <c r="B326" s="163"/>
      <c r="D326" s="158" t="s">
        <v>160</v>
      </c>
      <c r="E326" s="164" t="s">
        <v>1</v>
      </c>
      <c r="F326" s="165" t="s">
        <v>446</v>
      </c>
      <c r="H326" s="166">
        <v>230.8</v>
      </c>
      <c r="I326" s="167"/>
      <c r="L326" s="163"/>
      <c r="M326" s="168"/>
      <c r="N326" s="169"/>
      <c r="O326" s="169"/>
      <c r="P326" s="169"/>
      <c r="Q326" s="169"/>
      <c r="R326" s="169"/>
      <c r="S326" s="169"/>
      <c r="T326" s="170"/>
      <c r="AT326" s="164" t="s">
        <v>160</v>
      </c>
      <c r="AU326" s="164" t="s">
        <v>87</v>
      </c>
      <c r="AV326" s="13" t="s">
        <v>87</v>
      </c>
      <c r="AW326" s="13" t="s">
        <v>32</v>
      </c>
      <c r="AX326" s="13" t="s">
        <v>84</v>
      </c>
      <c r="AY326" s="164" t="s">
        <v>123</v>
      </c>
    </row>
    <row r="327" spans="1:65" s="2" customFormat="1" ht="16.5" customHeight="1">
      <c r="A327" s="33"/>
      <c r="B327" s="144"/>
      <c r="C327" s="190" t="s">
        <v>447</v>
      </c>
      <c r="D327" s="190" t="s">
        <v>273</v>
      </c>
      <c r="E327" s="191" t="s">
        <v>448</v>
      </c>
      <c r="F327" s="192" t="s">
        <v>449</v>
      </c>
      <c r="G327" s="193" t="s">
        <v>450</v>
      </c>
      <c r="H327" s="194">
        <v>7.1319999999999997</v>
      </c>
      <c r="I327" s="195"/>
      <c r="J327" s="196">
        <f>ROUND(I327*H327,2)</f>
        <v>0</v>
      </c>
      <c r="K327" s="192" t="s">
        <v>130</v>
      </c>
      <c r="L327" s="197"/>
      <c r="M327" s="198" t="s">
        <v>1</v>
      </c>
      <c r="N327" s="199" t="s">
        <v>41</v>
      </c>
      <c r="O327" s="59"/>
      <c r="P327" s="154">
        <f>O327*H327</f>
        <v>0</v>
      </c>
      <c r="Q327" s="154">
        <v>1E-3</v>
      </c>
      <c r="R327" s="154">
        <f>Q327*H327</f>
        <v>7.1319999999999995E-3</v>
      </c>
      <c r="S327" s="154">
        <v>0</v>
      </c>
      <c r="T327" s="155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56" t="s">
        <v>162</v>
      </c>
      <c r="AT327" s="156" t="s">
        <v>273</v>
      </c>
      <c r="AU327" s="156" t="s">
        <v>87</v>
      </c>
      <c r="AY327" s="18" t="s">
        <v>123</v>
      </c>
      <c r="BE327" s="157">
        <f>IF(N327="základní",J327,0)</f>
        <v>0</v>
      </c>
      <c r="BF327" s="157">
        <f>IF(N327="snížená",J327,0)</f>
        <v>0</v>
      </c>
      <c r="BG327" s="157">
        <f>IF(N327="zákl. přenesená",J327,0)</f>
        <v>0</v>
      </c>
      <c r="BH327" s="157">
        <f>IF(N327="sníž. přenesená",J327,0)</f>
        <v>0</v>
      </c>
      <c r="BI327" s="157">
        <f>IF(N327="nulová",J327,0)</f>
        <v>0</v>
      </c>
      <c r="BJ327" s="18" t="s">
        <v>84</v>
      </c>
      <c r="BK327" s="157">
        <f>ROUND(I327*H327,2)</f>
        <v>0</v>
      </c>
      <c r="BL327" s="18" t="s">
        <v>145</v>
      </c>
      <c r="BM327" s="156" t="s">
        <v>451</v>
      </c>
    </row>
    <row r="328" spans="1:65" s="2" customFormat="1" ht="11.25">
      <c r="A328" s="33"/>
      <c r="B328" s="34"/>
      <c r="C328" s="33"/>
      <c r="D328" s="158" t="s">
        <v>133</v>
      </c>
      <c r="E328" s="33"/>
      <c r="F328" s="159" t="s">
        <v>449</v>
      </c>
      <c r="G328" s="33"/>
      <c r="H328" s="33"/>
      <c r="I328" s="160"/>
      <c r="J328" s="33"/>
      <c r="K328" s="33"/>
      <c r="L328" s="34"/>
      <c r="M328" s="161"/>
      <c r="N328" s="162"/>
      <c r="O328" s="59"/>
      <c r="P328" s="59"/>
      <c r="Q328" s="59"/>
      <c r="R328" s="59"/>
      <c r="S328" s="59"/>
      <c r="T328" s="6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133</v>
      </c>
      <c r="AU328" s="18" t="s">
        <v>87</v>
      </c>
    </row>
    <row r="329" spans="1:65" s="13" customFormat="1" ht="11.25">
      <c r="B329" s="163"/>
      <c r="D329" s="158" t="s">
        <v>160</v>
      </c>
      <c r="E329" s="164" t="s">
        <v>1</v>
      </c>
      <c r="F329" s="165" t="s">
        <v>452</v>
      </c>
      <c r="H329" s="166">
        <v>7.1319999999999997</v>
      </c>
      <c r="I329" s="167"/>
      <c r="L329" s="163"/>
      <c r="M329" s="168"/>
      <c r="N329" s="169"/>
      <c r="O329" s="169"/>
      <c r="P329" s="169"/>
      <c r="Q329" s="169"/>
      <c r="R329" s="169"/>
      <c r="S329" s="169"/>
      <c r="T329" s="170"/>
      <c r="AT329" s="164" t="s">
        <v>160</v>
      </c>
      <c r="AU329" s="164" t="s">
        <v>87</v>
      </c>
      <c r="AV329" s="13" t="s">
        <v>87</v>
      </c>
      <c r="AW329" s="13" t="s">
        <v>32</v>
      </c>
      <c r="AX329" s="13" t="s">
        <v>84</v>
      </c>
      <c r="AY329" s="164" t="s">
        <v>123</v>
      </c>
    </row>
    <row r="330" spans="1:65" s="2" customFormat="1" ht="21.75" customHeight="1">
      <c r="A330" s="33"/>
      <c r="B330" s="144"/>
      <c r="C330" s="145" t="s">
        <v>453</v>
      </c>
      <c r="D330" s="145" t="s">
        <v>126</v>
      </c>
      <c r="E330" s="146" t="s">
        <v>454</v>
      </c>
      <c r="F330" s="147" t="s">
        <v>455</v>
      </c>
      <c r="G330" s="148" t="s">
        <v>189</v>
      </c>
      <c r="H330" s="149">
        <v>230.8</v>
      </c>
      <c r="I330" s="150"/>
      <c r="J330" s="151">
        <f>ROUND(I330*H330,2)</f>
        <v>0</v>
      </c>
      <c r="K330" s="147" t="s">
        <v>130</v>
      </c>
      <c r="L330" s="34"/>
      <c r="M330" s="152" t="s">
        <v>1</v>
      </c>
      <c r="N330" s="153" t="s">
        <v>41</v>
      </c>
      <c r="O330" s="59"/>
      <c r="P330" s="154">
        <f>O330*H330</f>
        <v>0</v>
      </c>
      <c r="Q330" s="154">
        <v>0</v>
      </c>
      <c r="R330" s="154">
        <f>Q330*H330</f>
        <v>0</v>
      </c>
      <c r="S330" s="154">
        <v>0</v>
      </c>
      <c r="T330" s="15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6" t="s">
        <v>145</v>
      </c>
      <c r="AT330" s="156" t="s">
        <v>126</v>
      </c>
      <c r="AU330" s="156" t="s">
        <v>87</v>
      </c>
      <c r="AY330" s="18" t="s">
        <v>123</v>
      </c>
      <c r="BE330" s="157">
        <f>IF(N330="základní",J330,0)</f>
        <v>0</v>
      </c>
      <c r="BF330" s="157">
        <f>IF(N330="snížená",J330,0)</f>
        <v>0</v>
      </c>
      <c r="BG330" s="157">
        <f>IF(N330="zákl. přenesená",J330,0)</f>
        <v>0</v>
      </c>
      <c r="BH330" s="157">
        <f>IF(N330="sníž. přenesená",J330,0)</f>
        <v>0</v>
      </c>
      <c r="BI330" s="157">
        <f>IF(N330="nulová",J330,0)</f>
        <v>0</v>
      </c>
      <c r="BJ330" s="18" t="s">
        <v>84</v>
      </c>
      <c r="BK330" s="157">
        <f>ROUND(I330*H330,2)</f>
        <v>0</v>
      </c>
      <c r="BL330" s="18" t="s">
        <v>145</v>
      </c>
      <c r="BM330" s="156" t="s">
        <v>456</v>
      </c>
    </row>
    <row r="331" spans="1:65" s="2" customFormat="1" ht="11.25">
      <c r="A331" s="33"/>
      <c r="B331" s="34"/>
      <c r="C331" s="33"/>
      <c r="D331" s="158" t="s">
        <v>133</v>
      </c>
      <c r="E331" s="33"/>
      <c r="F331" s="159" t="s">
        <v>457</v>
      </c>
      <c r="G331" s="33"/>
      <c r="H331" s="33"/>
      <c r="I331" s="160"/>
      <c r="J331" s="33"/>
      <c r="K331" s="33"/>
      <c r="L331" s="34"/>
      <c r="M331" s="161"/>
      <c r="N331" s="162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133</v>
      </c>
      <c r="AU331" s="18" t="s">
        <v>87</v>
      </c>
    </row>
    <row r="332" spans="1:65" s="2" customFormat="1" ht="16.5" customHeight="1">
      <c r="A332" s="33"/>
      <c r="B332" s="144"/>
      <c r="C332" s="145" t="s">
        <v>458</v>
      </c>
      <c r="D332" s="145" t="s">
        <v>126</v>
      </c>
      <c r="E332" s="146" t="s">
        <v>459</v>
      </c>
      <c r="F332" s="147" t="s">
        <v>460</v>
      </c>
      <c r="G332" s="148" t="s">
        <v>286</v>
      </c>
      <c r="H332" s="149">
        <v>23.08</v>
      </c>
      <c r="I332" s="150"/>
      <c r="J332" s="151">
        <f>ROUND(I332*H332,2)</f>
        <v>0</v>
      </c>
      <c r="K332" s="147" t="s">
        <v>130</v>
      </c>
      <c r="L332" s="34"/>
      <c r="M332" s="152" t="s">
        <v>1</v>
      </c>
      <c r="N332" s="153" t="s">
        <v>41</v>
      </c>
      <c r="O332" s="59"/>
      <c r="P332" s="154">
        <f>O332*H332</f>
        <v>0</v>
      </c>
      <c r="Q332" s="154">
        <v>0</v>
      </c>
      <c r="R332" s="154">
        <f>Q332*H332</f>
        <v>0</v>
      </c>
      <c r="S332" s="154">
        <v>0</v>
      </c>
      <c r="T332" s="155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56" t="s">
        <v>145</v>
      </c>
      <c r="AT332" s="156" t="s">
        <v>126</v>
      </c>
      <c r="AU332" s="156" t="s">
        <v>87</v>
      </c>
      <c r="AY332" s="18" t="s">
        <v>123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8" t="s">
        <v>84</v>
      </c>
      <c r="BK332" s="157">
        <f>ROUND(I332*H332,2)</f>
        <v>0</v>
      </c>
      <c r="BL332" s="18" t="s">
        <v>145</v>
      </c>
      <c r="BM332" s="156" t="s">
        <v>461</v>
      </c>
    </row>
    <row r="333" spans="1:65" s="2" customFormat="1" ht="11.25">
      <c r="A333" s="33"/>
      <c r="B333" s="34"/>
      <c r="C333" s="33"/>
      <c r="D333" s="158" t="s">
        <v>133</v>
      </c>
      <c r="E333" s="33"/>
      <c r="F333" s="159" t="s">
        <v>462</v>
      </c>
      <c r="G333" s="33"/>
      <c r="H333" s="33"/>
      <c r="I333" s="160"/>
      <c r="J333" s="33"/>
      <c r="K333" s="33"/>
      <c r="L333" s="34"/>
      <c r="M333" s="161"/>
      <c r="N333" s="162"/>
      <c r="O333" s="59"/>
      <c r="P333" s="59"/>
      <c r="Q333" s="59"/>
      <c r="R333" s="59"/>
      <c r="S333" s="59"/>
      <c r="T333" s="60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8" t="s">
        <v>133</v>
      </c>
      <c r="AU333" s="18" t="s">
        <v>87</v>
      </c>
    </row>
    <row r="334" spans="1:65" s="13" customFormat="1" ht="11.25">
      <c r="B334" s="163"/>
      <c r="D334" s="158" t="s">
        <v>160</v>
      </c>
      <c r="E334" s="164" t="s">
        <v>1</v>
      </c>
      <c r="F334" s="165" t="s">
        <v>463</v>
      </c>
      <c r="H334" s="166">
        <v>23.08</v>
      </c>
      <c r="I334" s="167"/>
      <c r="L334" s="163"/>
      <c r="M334" s="168"/>
      <c r="N334" s="169"/>
      <c r="O334" s="169"/>
      <c r="P334" s="169"/>
      <c r="Q334" s="169"/>
      <c r="R334" s="169"/>
      <c r="S334" s="169"/>
      <c r="T334" s="170"/>
      <c r="AT334" s="164" t="s">
        <v>160</v>
      </c>
      <c r="AU334" s="164" t="s">
        <v>87</v>
      </c>
      <c r="AV334" s="13" t="s">
        <v>87</v>
      </c>
      <c r="AW334" s="13" t="s">
        <v>32</v>
      </c>
      <c r="AX334" s="13" t="s">
        <v>84</v>
      </c>
      <c r="AY334" s="164" t="s">
        <v>123</v>
      </c>
    </row>
    <row r="335" spans="1:65" s="2" customFormat="1" ht="21.75" customHeight="1">
      <c r="A335" s="33"/>
      <c r="B335" s="144"/>
      <c r="C335" s="145" t="s">
        <v>464</v>
      </c>
      <c r="D335" s="145" t="s">
        <v>126</v>
      </c>
      <c r="E335" s="146" t="s">
        <v>465</v>
      </c>
      <c r="F335" s="147" t="s">
        <v>466</v>
      </c>
      <c r="G335" s="148" t="s">
        <v>286</v>
      </c>
      <c r="H335" s="149">
        <v>23.08</v>
      </c>
      <c r="I335" s="150"/>
      <c r="J335" s="151">
        <f>ROUND(I335*H335,2)</f>
        <v>0</v>
      </c>
      <c r="K335" s="147" t="s">
        <v>130</v>
      </c>
      <c r="L335" s="34"/>
      <c r="M335" s="152" t="s">
        <v>1</v>
      </c>
      <c r="N335" s="153" t="s">
        <v>41</v>
      </c>
      <c r="O335" s="59"/>
      <c r="P335" s="154">
        <f>O335*H335</f>
        <v>0</v>
      </c>
      <c r="Q335" s="154">
        <v>0</v>
      </c>
      <c r="R335" s="154">
        <f>Q335*H335</f>
        <v>0</v>
      </c>
      <c r="S335" s="154">
        <v>0</v>
      </c>
      <c r="T335" s="155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56" t="s">
        <v>145</v>
      </c>
      <c r="AT335" s="156" t="s">
        <v>126</v>
      </c>
      <c r="AU335" s="156" t="s">
        <v>87</v>
      </c>
      <c r="AY335" s="18" t="s">
        <v>123</v>
      </c>
      <c r="BE335" s="157">
        <f>IF(N335="základní",J335,0)</f>
        <v>0</v>
      </c>
      <c r="BF335" s="157">
        <f>IF(N335="snížená",J335,0)</f>
        <v>0</v>
      </c>
      <c r="BG335" s="157">
        <f>IF(N335="zákl. přenesená",J335,0)</f>
        <v>0</v>
      </c>
      <c r="BH335" s="157">
        <f>IF(N335="sníž. přenesená",J335,0)</f>
        <v>0</v>
      </c>
      <c r="BI335" s="157">
        <f>IF(N335="nulová",J335,0)</f>
        <v>0</v>
      </c>
      <c r="BJ335" s="18" t="s">
        <v>84</v>
      </c>
      <c r="BK335" s="157">
        <f>ROUND(I335*H335,2)</f>
        <v>0</v>
      </c>
      <c r="BL335" s="18" t="s">
        <v>145</v>
      </c>
      <c r="BM335" s="156" t="s">
        <v>467</v>
      </c>
    </row>
    <row r="336" spans="1:65" s="2" customFormat="1" ht="11.25">
      <c r="A336" s="33"/>
      <c r="B336" s="34"/>
      <c r="C336" s="33"/>
      <c r="D336" s="158" t="s">
        <v>133</v>
      </c>
      <c r="E336" s="33"/>
      <c r="F336" s="159" t="s">
        <v>468</v>
      </c>
      <c r="G336" s="33"/>
      <c r="H336" s="33"/>
      <c r="I336" s="160"/>
      <c r="J336" s="33"/>
      <c r="K336" s="33"/>
      <c r="L336" s="34"/>
      <c r="M336" s="161"/>
      <c r="N336" s="162"/>
      <c r="O336" s="59"/>
      <c r="P336" s="59"/>
      <c r="Q336" s="59"/>
      <c r="R336" s="59"/>
      <c r="S336" s="59"/>
      <c r="T336" s="60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133</v>
      </c>
      <c r="AU336" s="18" t="s">
        <v>87</v>
      </c>
    </row>
    <row r="337" spans="1:65" s="2" customFormat="1" ht="24">
      <c r="A337" s="33"/>
      <c r="B337" s="144"/>
      <c r="C337" s="145" t="s">
        <v>469</v>
      </c>
      <c r="D337" s="145" t="s">
        <v>126</v>
      </c>
      <c r="E337" s="146" t="s">
        <v>470</v>
      </c>
      <c r="F337" s="147" t="s">
        <v>471</v>
      </c>
      <c r="G337" s="148" t="s">
        <v>286</v>
      </c>
      <c r="H337" s="149">
        <v>47.6</v>
      </c>
      <c r="I337" s="150"/>
      <c r="J337" s="151">
        <f>ROUND(I337*H337,2)</f>
        <v>0</v>
      </c>
      <c r="K337" s="147" t="s">
        <v>130</v>
      </c>
      <c r="L337" s="34"/>
      <c r="M337" s="152" t="s">
        <v>1</v>
      </c>
      <c r="N337" s="153" t="s">
        <v>41</v>
      </c>
      <c r="O337" s="59"/>
      <c r="P337" s="154">
        <f>O337*H337</f>
        <v>0</v>
      </c>
      <c r="Q337" s="154">
        <v>0</v>
      </c>
      <c r="R337" s="154">
        <f>Q337*H337</f>
        <v>0</v>
      </c>
      <c r="S337" s="154">
        <v>0</v>
      </c>
      <c r="T337" s="155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56" t="s">
        <v>145</v>
      </c>
      <c r="AT337" s="156" t="s">
        <v>126</v>
      </c>
      <c r="AU337" s="156" t="s">
        <v>87</v>
      </c>
      <c r="AY337" s="18" t="s">
        <v>123</v>
      </c>
      <c r="BE337" s="157">
        <f>IF(N337="základní",J337,0)</f>
        <v>0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8" t="s">
        <v>84</v>
      </c>
      <c r="BK337" s="157">
        <f>ROUND(I337*H337,2)</f>
        <v>0</v>
      </c>
      <c r="BL337" s="18" t="s">
        <v>145</v>
      </c>
      <c r="BM337" s="156" t="s">
        <v>472</v>
      </c>
    </row>
    <row r="338" spans="1:65" s="2" customFormat="1" ht="19.5">
      <c r="A338" s="33"/>
      <c r="B338" s="34"/>
      <c r="C338" s="33"/>
      <c r="D338" s="158" t="s">
        <v>133</v>
      </c>
      <c r="E338" s="33"/>
      <c r="F338" s="159" t="s">
        <v>473</v>
      </c>
      <c r="G338" s="33"/>
      <c r="H338" s="33"/>
      <c r="I338" s="160"/>
      <c r="J338" s="33"/>
      <c r="K338" s="33"/>
      <c r="L338" s="34"/>
      <c r="M338" s="161"/>
      <c r="N338" s="162"/>
      <c r="O338" s="59"/>
      <c r="P338" s="59"/>
      <c r="Q338" s="59"/>
      <c r="R338" s="59"/>
      <c r="S338" s="59"/>
      <c r="T338" s="60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133</v>
      </c>
      <c r="AU338" s="18" t="s">
        <v>87</v>
      </c>
    </row>
    <row r="339" spans="1:65" s="13" customFormat="1" ht="11.25">
      <c r="B339" s="163"/>
      <c r="D339" s="158" t="s">
        <v>160</v>
      </c>
      <c r="E339" s="164" t="s">
        <v>1</v>
      </c>
      <c r="F339" s="165" t="s">
        <v>474</v>
      </c>
      <c r="H339" s="166">
        <v>47.6</v>
      </c>
      <c r="I339" s="167"/>
      <c r="L339" s="163"/>
      <c r="M339" s="168"/>
      <c r="N339" s="169"/>
      <c r="O339" s="169"/>
      <c r="P339" s="169"/>
      <c r="Q339" s="169"/>
      <c r="R339" s="169"/>
      <c r="S339" s="169"/>
      <c r="T339" s="170"/>
      <c r="AT339" s="164" t="s">
        <v>160</v>
      </c>
      <c r="AU339" s="164" t="s">
        <v>87</v>
      </c>
      <c r="AV339" s="13" t="s">
        <v>87</v>
      </c>
      <c r="AW339" s="13" t="s">
        <v>32</v>
      </c>
      <c r="AX339" s="13" t="s">
        <v>84</v>
      </c>
      <c r="AY339" s="164" t="s">
        <v>123</v>
      </c>
    </row>
    <row r="340" spans="1:65" s="12" customFormat="1" ht="22.9" customHeight="1">
      <c r="B340" s="131"/>
      <c r="D340" s="132" t="s">
        <v>75</v>
      </c>
      <c r="E340" s="142" t="s">
        <v>87</v>
      </c>
      <c r="F340" s="142" t="s">
        <v>475</v>
      </c>
      <c r="I340" s="134"/>
      <c r="J340" s="143">
        <f>BK340</f>
        <v>0</v>
      </c>
      <c r="L340" s="131"/>
      <c r="M340" s="136"/>
      <c r="N340" s="137"/>
      <c r="O340" s="137"/>
      <c r="P340" s="138">
        <f>SUM(P341:P343)</f>
        <v>0</v>
      </c>
      <c r="Q340" s="137"/>
      <c r="R340" s="138">
        <f>SUM(R341:R343)</f>
        <v>0</v>
      </c>
      <c r="S340" s="137"/>
      <c r="T340" s="139">
        <f>SUM(T341:T343)</f>
        <v>0</v>
      </c>
      <c r="AR340" s="132" t="s">
        <v>84</v>
      </c>
      <c r="AT340" s="140" t="s">
        <v>75</v>
      </c>
      <c r="AU340" s="140" t="s">
        <v>84</v>
      </c>
      <c r="AY340" s="132" t="s">
        <v>123</v>
      </c>
      <c r="BK340" s="141">
        <f>SUM(BK341:BK343)</f>
        <v>0</v>
      </c>
    </row>
    <row r="341" spans="1:65" s="2" customFormat="1" ht="21.75" customHeight="1">
      <c r="A341" s="33"/>
      <c r="B341" s="144"/>
      <c r="C341" s="145" t="s">
        <v>476</v>
      </c>
      <c r="D341" s="145" t="s">
        <v>126</v>
      </c>
      <c r="E341" s="146" t="s">
        <v>477</v>
      </c>
      <c r="F341" s="147" t="s">
        <v>478</v>
      </c>
      <c r="G341" s="148" t="s">
        <v>286</v>
      </c>
      <c r="H341" s="149">
        <v>0.28799999999999998</v>
      </c>
      <c r="I341" s="150"/>
      <c r="J341" s="151">
        <f>ROUND(I341*H341,2)</f>
        <v>0</v>
      </c>
      <c r="K341" s="147" t="s">
        <v>130</v>
      </c>
      <c r="L341" s="34"/>
      <c r="M341" s="152" t="s">
        <v>1</v>
      </c>
      <c r="N341" s="153" t="s">
        <v>41</v>
      </c>
      <c r="O341" s="59"/>
      <c r="P341" s="154">
        <f>O341*H341</f>
        <v>0</v>
      </c>
      <c r="Q341" s="154">
        <v>0</v>
      </c>
      <c r="R341" s="154">
        <f>Q341*H341</f>
        <v>0</v>
      </c>
      <c r="S341" s="154">
        <v>0</v>
      </c>
      <c r="T341" s="155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56" t="s">
        <v>145</v>
      </c>
      <c r="AT341" s="156" t="s">
        <v>126</v>
      </c>
      <c r="AU341" s="156" t="s">
        <v>87</v>
      </c>
      <c r="AY341" s="18" t="s">
        <v>123</v>
      </c>
      <c r="BE341" s="157">
        <f>IF(N341="základní",J341,0)</f>
        <v>0</v>
      </c>
      <c r="BF341" s="157">
        <f>IF(N341="snížená",J341,0)</f>
        <v>0</v>
      </c>
      <c r="BG341" s="157">
        <f>IF(N341="zákl. přenesená",J341,0)</f>
        <v>0</v>
      </c>
      <c r="BH341" s="157">
        <f>IF(N341="sníž. přenesená",J341,0)</f>
        <v>0</v>
      </c>
      <c r="BI341" s="157">
        <f>IF(N341="nulová",J341,0)</f>
        <v>0</v>
      </c>
      <c r="BJ341" s="18" t="s">
        <v>84</v>
      </c>
      <c r="BK341" s="157">
        <f>ROUND(I341*H341,2)</f>
        <v>0</v>
      </c>
      <c r="BL341" s="18" t="s">
        <v>145</v>
      </c>
      <c r="BM341" s="156" t="s">
        <v>479</v>
      </c>
    </row>
    <row r="342" spans="1:65" s="2" customFormat="1" ht="19.5">
      <c r="A342" s="33"/>
      <c r="B342" s="34"/>
      <c r="C342" s="33"/>
      <c r="D342" s="158" t="s">
        <v>133</v>
      </c>
      <c r="E342" s="33"/>
      <c r="F342" s="159" t="s">
        <v>480</v>
      </c>
      <c r="G342" s="33"/>
      <c r="H342" s="33"/>
      <c r="I342" s="160"/>
      <c r="J342" s="33"/>
      <c r="K342" s="33"/>
      <c r="L342" s="34"/>
      <c r="M342" s="161"/>
      <c r="N342" s="162"/>
      <c r="O342" s="59"/>
      <c r="P342" s="59"/>
      <c r="Q342" s="59"/>
      <c r="R342" s="59"/>
      <c r="S342" s="59"/>
      <c r="T342" s="60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133</v>
      </c>
      <c r="AU342" s="18" t="s">
        <v>87</v>
      </c>
    </row>
    <row r="343" spans="1:65" s="13" customFormat="1" ht="11.25">
      <c r="B343" s="163"/>
      <c r="D343" s="158" t="s">
        <v>160</v>
      </c>
      <c r="E343" s="164" t="s">
        <v>1</v>
      </c>
      <c r="F343" s="165" t="s">
        <v>481</v>
      </c>
      <c r="H343" s="166">
        <v>0.28799999999999998</v>
      </c>
      <c r="I343" s="167"/>
      <c r="L343" s="163"/>
      <c r="M343" s="168"/>
      <c r="N343" s="169"/>
      <c r="O343" s="169"/>
      <c r="P343" s="169"/>
      <c r="Q343" s="169"/>
      <c r="R343" s="169"/>
      <c r="S343" s="169"/>
      <c r="T343" s="170"/>
      <c r="AT343" s="164" t="s">
        <v>160</v>
      </c>
      <c r="AU343" s="164" t="s">
        <v>87</v>
      </c>
      <c r="AV343" s="13" t="s">
        <v>87</v>
      </c>
      <c r="AW343" s="13" t="s">
        <v>32</v>
      </c>
      <c r="AX343" s="13" t="s">
        <v>84</v>
      </c>
      <c r="AY343" s="164" t="s">
        <v>123</v>
      </c>
    </row>
    <row r="344" spans="1:65" s="12" customFormat="1" ht="22.9" customHeight="1">
      <c r="B344" s="131"/>
      <c r="D344" s="132" t="s">
        <v>75</v>
      </c>
      <c r="E344" s="142" t="s">
        <v>145</v>
      </c>
      <c r="F344" s="142" t="s">
        <v>482</v>
      </c>
      <c r="I344" s="134"/>
      <c r="J344" s="143">
        <f>BK344</f>
        <v>0</v>
      </c>
      <c r="L344" s="131"/>
      <c r="M344" s="136"/>
      <c r="N344" s="137"/>
      <c r="O344" s="137"/>
      <c r="P344" s="138">
        <f>SUM(P345:P352)</f>
        <v>0</v>
      </c>
      <c r="Q344" s="137"/>
      <c r="R344" s="138">
        <f>SUM(R345:R352)</f>
        <v>0.17663999999999999</v>
      </c>
      <c r="S344" s="137"/>
      <c r="T344" s="139">
        <f>SUM(T345:T352)</f>
        <v>0</v>
      </c>
      <c r="AR344" s="132" t="s">
        <v>84</v>
      </c>
      <c r="AT344" s="140" t="s">
        <v>75</v>
      </c>
      <c r="AU344" s="140" t="s">
        <v>84</v>
      </c>
      <c r="AY344" s="132" t="s">
        <v>123</v>
      </c>
      <c r="BK344" s="141">
        <f>SUM(BK345:BK352)</f>
        <v>0</v>
      </c>
    </row>
    <row r="345" spans="1:65" s="2" customFormat="1" ht="16.5" customHeight="1">
      <c r="A345" s="33"/>
      <c r="B345" s="144"/>
      <c r="C345" s="145" t="s">
        <v>483</v>
      </c>
      <c r="D345" s="145" t="s">
        <v>126</v>
      </c>
      <c r="E345" s="146" t="s">
        <v>484</v>
      </c>
      <c r="F345" s="147" t="s">
        <v>485</v>
      </c>
      <c r="G345" s="148" t="s">
        <v>286</v>
      </c>
      <c r="H345" s="149">
        <v>7.17</v>
      </c>
      <c r="I345" s="150"/>
      <c r="J345" s="151">
        <f>ROUND(I345*H345,2)</f>
        <v>0</v>
      </c>
      <c r="K345" s="147" t="s">
        <v>130</v>
      </c>
      <c r="L345" s="34"/>
      <c r="M345" s="152" t="s">
        <v>1</v>
      </c>
      <c r="N345" s="153" t="s">
        <v>41</v>
      </c>
      <c r="O345" s="59"/>
      <c r="P345" s="154">
        <f>O345*H345</f>
        <v>0</v>
      </c>
      <c r="Q345" s="154">
        <v>0</v>
      </c>
      <c r="R345" s="154">
        <f>Q345*H345</f>
        <v>0</v>
      </c>
      <c r="S345" s="154">
        <v>0</v>
      </c>
      <c r="T345" s="155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56" t="s">
        <v>145</v>
      </c>
      <c r="AT345" s="156" t="s">
        <v>126</v>
      </c>
      <c r="AU345" s="156" t="s">
        <v>87</v>
      </c>
      <c r="AY345" s="18" t="s">
        <v>123</v>
      </c>
      <c r="BE345" s="157">
        <f>IF(N345="základní",J345,0)</f>
        <v>0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8" t="s">
        <v>84</v>
      </c>
      <c r="BK345" s="157">
        <f>ROUND(I345*H345,2)</f>
        <v>0</v>
      </c>
      <c r="BL345" s="18" t="s">
        <v>145</v>
      </c>
      <c r="BM345" s="156" t="s">
        <v>486</v>
      </c>
    </row>
    <row r="346" spans="1:65" s="2" customFormat="1" ht="19.5">
      <c r="A346" s="33"/>
      <c r="B346" s="34"/>
      <c r="C346" s="33"/>
      <c r="D346" s="158" t="s">
        <v>133</v>
      </c>
      <c r="E346" s="33"/>
      <c r="F346" s="159" t="s">
        <v>487</v>
      </c>
      <c r="G346" s="33"/>
      <c r="H346" s="33"/>
      <c r="I346" s="160"/>
      <c r="J346" s="33"/>
      <c r="K346" s="33"/>
      <c r="L346" s="34"/>
      <c r="M346" s="161"/>
      <c r="N346" s="162"/>
      <c r="O346" s="59"/>
      <c r="P346" s="59"/>
      <c r="Q346" s="59"/>
      <c r="R346" s="59"/>
      <c r="S346" s="59"/>
      <c r="T346" s="60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133</v>
      </c>
      <c r="AU346" s="18" t="s">
        <v>87</v>
      </c>
    </row>
    <row r="347" spans="1:65" s="13" customFormat="1" ht="11.25">
      <c r="B347" s="163"/>
      <c r="D347" s="158" t="s">
        <v>160</v>
      </c>
      <c r="E347" s="164" t="s">
        <v>1</v>
      </c>
      <c r="F347" s="165" t="s">
        <v>488</v>
      </c>
      <c r="H347" s="166">
        <v>7.17</v>
      </c>
      <c r="I347" s="167"/>
      <c r="L347" s="163"/>
      <c r="M347" s="168"/>
      <c r="N347" s="169"/>
      <c r="O347" s="169"/>
      <c r="P347" s="169"/>
      <c r="Q347" s="169"/>
      <c r="R347" s="169"/>
      <c r="S347" s="169"/>
      <c r="T347" s="170"/>
      <c r="AT347" s="164" t="s">
        <v>160</v>
      </c>
      <c r="AU347" s="164" t="s">
        <v>87</v>
      </c>
      <c r="AV347" s="13" t="s">
        <v>87</v>
      </c>
      <c r="AW347" s="13" t="s">
        <v>32</v>
      </c>
      <c r="AX347" s="13" t="s">
        <v>84</v>
      </c>
      <c r="AY347" s="164" t="s">
        <v>123</v>
      </c>
    </row>
    <row r="348" spans="1:65" s="2" customFormat="1" ht="24">
      <c r="A348" s="33"/>
      <c r="B348" s="144"/>
      <c r="C348" s="145" t="s">
        <v>489</v>
      </c>
      <c r="D348" s="145" t="s">
        <v>126</v>
      </c>
      <c r="E348" s="146" t="s">
        <v>490</v>
      </c>
      <c r="F348" s="147" t="s">
        <v>491</v>
      </c>
      <c r="G348" s="148" t="s">
        <v>286</v>
      </c>
      <c r="H348" s="149">
        <v>0.67500000000000004</v>
      </c>
      <c r="I348" s="150"/>
      <c r="J348" s="151">
        <f>ROUND(I348*H348,2)</f>
        <v>0</v>
      </c>
      <c r="K348" s="147" t="s">
        <v>130</v>
      </c>
      <c r="L348" s="34"/>
      <c r="M348" s="152" t="s">
        <v>1</v>
      </c>
      <c r="N348" s="153" t="s">
        <v>41</v>
      </c>
      <c r="O348" s="59"/>
      <c r="P348" s="154">
        <f>O348*H348</f>
        <v>0</v>
      </c>
      <c r="Q348" s="154">
        <v>0</v>
      </c>
      <c r="R348" s="154">
        <f>Q348*H348</f>
        <v>0</v>
      </c>
      <c r="S348" s="154">
        <v>0</v>
      </c>
      <c r="T348" s="155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56" t="s">
        <v>145</v>
      </c>
      <c r="AT348" s="156" t="s">
        <v>126</v>
      </c>
      <c r="AU348" s="156" t="s">
        <v>87</v>
      </c>
      <c r="AY348" s="18" t="s">
        <v>123</v>
      </c>
      <c r="BE348" s="157">
        <f>IF(N348="základní",J348,0)</f>
        <v>0</v>
      </c>
      <c r="BF348" s="157">
        <f>IF(N348="snížená",J348,0)</f>
        <v>0</v>
      </c>
      <c r="BG348" s="157">
        <f>IF(N348="zákl. přenesená",J348,0)</f>
        <v>0</v>
      </c>
      <c r="BH348" s="157">
        <f>IF(N348="sníž. přenesená",J348,0)</f>
        <v>0</v>
      </c>
      <c r="BI348" s="157">
        <f>IF(N348="nulová",J348,0)</f>
        <v>0</v>
      </c>
      <c r="BJ348" s="18" t="s">
        <v>84</v>
      </c>
      <c r="BK348" s="157">
        <f>ROUND(I348*H348,2)</f>
        <v>0</v>
      </c>
      <c r="BL348" s="18" t="s">
        <v>145</v>
      </c>
      <c r="BM348" s="156" t="s">
        <v>492</v>
      </c>
    </row>
    <row r="349" spans="1:65" s="2" customFormat="1" ht="29.25">
      <c r="A349" s="33"/>
      <c r="B349" s="34"/>
      <c r="C349" s="33"/>
      <c r="D349" s="158" t="s">
        <v>133</v>
      </c>
      <c r="E349" s="33"/>
      <c r="F349" s="159" t="s">
        <v>493</v>
      </c>
      <c r="G349" s="33"/>
      <c r="H349" s="33"/>
      <c r="I349" s="160"/>
      <c r="J349" s="33"/>
      <c r="K349" s="33"/>
      <c r="L349" s="34"/>
      <c r="M349" s="161"/>
      <c r="N349" s="162"/>
      <c r="O349" s="59"/>
      <c r="P349" s="59"/>
      <c r="Q349" s="59"/>
      <c r="R349" s="59"/>
      <c r="S349" s="59"/>
      <c r="T349" s="60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133</v>
      </c>
      <c r="AU349" s="18" t="s">
        <v>87</v>
      </c>
    </row>
    <row r="350" spans="1:65" s="13" customFormat="1" ht="11.25">
      <c r="B350" s="163"/>
      <c r="D350" s="158" t="s">
        <v>160</v>
      </c>
      <c r="E350" s="164" t="s">
        <v>1</v>
      </c>
      <c r="F350" s="165" t="s">
        <v>494</v>
      </c>
      <c r="H350" s="166">
        <v>0.67500000000000004</v>
      </c>
      <c r="I350" s="167"/>
      <c r="L350" s="163"/>
      <c r="M350" s="168"/>
      <c r="N350" s="169"/>
      <c r="O350" s="169"/>
      <c r="P350" s="169"/>
      <c r="Q350" s="169"/>
      <c r="R350" s="169"/>
      <c r="S350" s="169"/>
      <c r="T350" s="170"/>
      <c r="AT350" s="164" t="s">
        <v>160</v>
      </c>
      <c r="AU350" s="164" t="s">
        <v>87</v>
      </c>
      <c r="AV350" s="13" t="s">
        <v>87</v>
      </c>
      <c r="AW350" s="13" t="s">
        <v>32</v>
      </c>
      <c r="AX350" s="13" t="s">
        <v>84</v>
      </c>
      <c r="AY350" s="164" t="s">
        <v>123</v>
      </c>
    </row>
    <row r="351" spans="1:65" s="2" customFormat="1" ht="24">
      <c r="A351" s="33"/>
      <c r="B351" s="144"/>
      <c r="C351" s="145" t="s">
        <v>495</v>
      </c>
      <c r="D351" s="145" t="s">
        <v>126</v>
      </c>
      <c r="E351" s="146" t="s">
        <v>496</v>
      </c>
      <c r="F351" s="147" t="s">
        <v>497</v>
      </c>
      <c r="G351" s="148" t="s">
        <v>171</v>
      </c>
      <c r="H351" s="149">
        <v>2</v>
      </c>
      <c r="I351" s="150"/>
      <c r="J351" s="151">
        <f>ROUND(I351*H351,2)</f>
        <v>0</v>
      </c>
      <c r="K351" s="147" t="s">
        <v>130</v>
      </c>
      <c r="L351" s="34"/>
      <c r="M351" s="152" t="s">
        <v>1</v>
      </c>
      <c r="N351" s="153" t="s">
        <v>41</v>
      </c>
      <c r="O351" s="59"/>
      <c r="P351" s="154">
        <f>O351*H351</f>
        <v>0</v>
      </c>
      <c r="Q351" s="154">
        <v>8.8319999999999996E-2</v>
      </c>
      <c r="R351" s="154">
        <f>Q351*H351</f>
        <v>0.17663999999999999</v>
      </c>
      <c r="S351" s="154">
        <v>0</v>
      </c>
      <c r="T351" s="155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56" t="s">
        <v>145</v>
      </c>
      <c r="AT351" s="156" t="s">
        <v>126</v>
      </c>
      <c r="AU351" s="156" t="s">
        <v>87</v>
      </c>
      <c r="AY351" s="18" t="s">
        <v>123</v>
      </c>
      <c r="BE351" s="157">
        <f>IF(N351="základní",J351,0)</f>
        <v>0</v>
      </c>
      <c r="BF351" s="157">
        <f>IF(N351="snížená",J351,0)</f>
        <v>0</v>
      </c>
      <c r="BG351" s="157">
        <f>IF(N351="zákl. přenesená",J351,0)</f>
        <v>0</v>
      </c>
      <c r="BH351" s="157">
        <f>IF(N351="sníž. přenesená",J351,0)</f>
        <v>0</v>
      </c>
      <c r="BI351" s="157">
        <f>IF(N351="nulová",J351,0)</f>
        <v>0</v>
      </c>
      <c r="BJ351" s="18" t="s">
        <v>84</v>
      </c>
      <c r="BK351" s="157">
        <f>ROUND(I351*H351,2)</f>
        <v>0</v>
      </c>
      <c r="BL351" s="18" t="s">
        <v>145</v>
      </c>
      <c r="BM351" s="156" t="s">
        <v>498</v>
      </c>
    </row>
    <row r="352" spans="1:65" s="2" customFormat="1" ht="29.25">
      <c r="A352" s="33"/>
      <c r="B352" s="34"/>
      <c r="C352" s="33"/>
      <c r="D352" s="158" t="s">
        <v>133</v>
      </c>
      <c r="E352" s="33"/>
      <c r="F352" s="159" t="s">
        <v>499</v>
      </c>
      <c r="G352" s="33"/>
      <c r="H352" s="33"/>
      <c r="I352" s="160"/>
      <c r="J352" s="33"/>
      <c r="K352" s="33"/>
      <c r="L352" s="34"/>
      <c r="M352" s="161"/>
      <c r="N352" s="162"/>
      <c r="O352" s="59"/>
      <c r="P352" s="59"/>
      <c r="Q352" s="59"/>
      <c r="R352" s="59"/>
      <c r="S352" s="59"/>
      <c r="T352" s="60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8" t="s">
        <v>133</v>
      </c>
      <c r="AU352" s="18" t="s">
        <v>87</v>
      </c>
    </row>
    <row r="353" spans="1:65" s="12" customFormat="1" ht="22.9" customHeight="1">
      <c r="B353" s="131"/>
      <c r="D353" s="132" t="s">
        <v>75</v>
      </c>
      <c r="E353" s="142" t="s">
        <v>122</v>
      </c>
      <c r="F353" s="142" t="s">
        <v>500</v>
      </c>
      <c r="I353" s="134"/>
      <c r="J353" s="143">
        <f>BK353</f>
        <v>0</v>
      </c>
      <c r="L353" s="131"/>
      <c r="M353" s="136"/>
      <c r="N353" s="137"/>
      <c r="O353" s="137"/>
      <c r="P353" s="138">
        <f>SUM(P354:P428)</f>
        <v>0</v>
      </c>
      <c r="Q353" s="137"/>
      <c r="R353" s="138">
        <f>SUM(R354:R428)</f>
        <v>92.51532499999999</v>
      </c>
      <c r="S353" s="137"/>
      <c r="T353" s="139">
        <f>SUM(T354:T428)</f>
        <v>0</v>
      </c>
      <c r="AR353" s="132" t="s">
        <v>84</v>
      </c>
      <c r="AT353" s="140" t="s">
        <v>75</v>
      </c>
      <c r="AU353" s="140" t="s">
        <v>84</v>
      </c>
      <c r="AY353" s="132" t="s">
        <v>123</v>
      </c>
      <c r="BK353" s="141">
        <f>SUM(BK354:BK428)</f>
        <v>0</v>
      </c>
    </row>
    <row r="354" spans="1:65" s="2" customFormat="1" ht="24">
      <c r="A354" s="33"/>
      <c r="B354" s="144"/>
      <c r="C354" s="145" t="s">
        <v>501</v>
      </c>
      <c r="D354" s="145" t="s">
        <v>126</v>
      </c>
      <c r="E354" s="146" t="s">
        <v>502</v>
      </c>
      <c r="F354" s="147" t="s">
        <v>503</v>
      </c>
      <c r="G354" s="148" t="s">
        <v>189</v>
      </c>
      <c r="H354" s="149">
        <v>319.8</v>
      </c>
      <c r="I354" s="150"/>
      <c r="J354" s="151">
        <f>ROUND(I354*H354,2)</f>
        <v>0</v>
      </c>
      <c r="K354" s="147" t="s">
        <v>130</v>
      </c>
      <c r="L354" s="34"/>
      <c r="M354" s="152" t="s">
        <v>1</v>
      </c>
      <c r="N354" s="153" t="s">
        <v>41</v>
      </c>
      <c r="O354" s="59"/>
      <c r="P354" s="154">
        <f>O354*H354</f>
        <v>0</v>
      </c>
      <c r="Q354" s="154">
        <v>0</v>
      </c>
      <c r="R354" s="154">
        <f>Q354*H354</f>
        <v>0</v>
      </c>
      <c r="S354" s="154">
        <v>0</v>
      </c>
      <c r="T354" s="155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56" t="s">
        <v>145</v>
      </c>
      <c r="AT354" s="156" t="s">
        <v>126</v>
      </c>
      <c r="AU354" s="156" t="s">
        <v>87</v>
      </c>
      <c r="AY354" s="18" t="s">
        <v>123</v>
      </c>
      <c r="BE354" s="157">
        <f>IF(N354="základní",J354,0)</f>
        <v>0</v>
      </c>
      <c r="BF354" s="157">
        <f>IF(N354="snížená",J354,0)</f>
        <v>0</v>
      </c>
      <c r="BG354" s="157">
        <f>IF(N354="zákl. přenesená",J354,0)</f>
        <v>0</v>
      </c>
      <c r="BH354" s="157">
        <f>IF(N354="sníž. přenesená",J354,0)</f>
        <v>0</v>
      </c>
      <c r="BI354" s="157">
        <f>IF(N354="nulová",J354,0)</f>
        <v>0</v>
      </c>
      <c r="BJ354" s="18" t="s">
        <v>84</v>
      </c>
      <c r="BK354" s="157">
        <f>ROUND(I354*H354,2)</f>
        <v>0</v>
      </c>
      <c r="BL354" s="18" t="s">
        <v>145</v>
      </c>
      <c r="BM354" s="156" t="s">
        <v>504</v>
      </c>
    </row>
    <row r="355" spans="1:65" s="2" customFormat="1" ht="19.5">
      <c r="A355" s="33"/>
      <c r="B355" s="34"/>
      <c r="C355" s="33"/>
      <c r="D355" s="158" t="s">
        <v>133</v>
      </c>
      <c r="E355" s="33"/>
      <c r="F355" s="159" t="s">
        <v>505</v>
      </c>
      <c r="G355" s="33"/>
      <c r="H355" s="33"/>
      <c r="I355" s="160"/>
      <c r="J355" s="33"/>
      <c r="K355" s="33"/>
      <c r="L355" s="34"/>
      <c r="M355" s="161"/>
      <c r="N355" s="162"/>
      <c r="O355" s="59"/>
      <c r="P355" s="59"/>
      <c r="Q355" s="59"/>
      <c r="R355" s="59"/>
      <c r="S355" s="59"/>
      <c r="T355" s="6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8" t="s">
        <v>133</v>
      </c>
      <c r="AU355" s="18" t="s">
        <v>87</v>
      </c>
    </row>
    <row r="356" spans="1:65" s="13" customFormat="1" ht="11.25">
      <c r="B356" s="163"/>
      <c r="D356" s="158" t="s">
        <v>160</v>
      </c>
      <c r="E356" s="164" t="s">
        <v>1</v>
      </c>
      <c r="F356" s="165" t="s">
        <v>506</v>
      </c>
      <c r="H356" s="166">
        <v>215.9</v>
      </c>
      <c r="I356" s="167"/>
      <c r="L356" s="163"/>
      <c r="M356" s="168"/>
      <c r="N356" s="169"/>
      <c r="O356" s="169"/>
      <c r="P356" s="169"/>
      <c r="Q356" s="169"/>
      <c r="R356" s="169"/>
      <c r="S356" s="169"/>
      <c r="T356" s="170"/>
      <c r="AT356" s="164" t="s">
        <v>160</v>
      </c>
      <c r="AU356" s="164" t="s">
        <v>87</v>
      </c>
      <c r="AV356" s="13" t="s">
        <v>87</v>
      </c>
      <c r="AW356" s="13" t="s">
        <v>32</v>
      </c>
      <c r="AX356" s="13" t="s">
        <v>76</v>
      </c>
      <c r="AY356" s="164" t="s">
        <v>123</v>
      </c>
    </row>
    <row r="357" spans="1:65" s="13" customFormat="1" ht="11.25">
      <c r="B357" s="163"/>
      <c r="D357" s="158" t="s">
        <v>160</v>
      </c>
      <c r="E357" s="164" t="s">
        <v>1</v>
      </c>
      <c r="F357" s="165" t="s">
        <v>507</v>
      </c>
      <c r="H357" s="166">
        <v>103.9</v>
      </c>
      <c r="I357" s="167"/>
      <c r="L357" s="163"/>
      <c r="M357" s="168"/>
      <c r="N357" s="169"/>
      <c r="O357" s="169"/>
      <c r="P357" s="169"/>
      <c r="Q357" s="169"/>
      <c r="R357" s="169"/>
      <c r="S357" s="169"/>
      <c r="T357" s="170"/>
      <c r="AT357" s="164" t="s">
        <v>160</v>
      </c>
      <c r="AU357" s="164" t="s">
        <v>87</v>
      </c>
      <c r="AV357" s="13" t="s">
        <v>87</v>
      </c>
      <c r="AW357" s="13" t="s">
        <v>32</v>
      </c>
      <c r="AX357" s="13" t="s">
        <v>76</v>
      </c>
      <c r="AY357" s="164" t="s">
        <v>123</v>
      </c>
    </row>
    <row r="358" spans="1:65" s="15" customFormat="1" ht="11.25">
      <c r="B358" s="182"/>
      <c r="D358" s="158" t="s">
        <v>160</v>
      </c>
      <c r="E358" s="183" t="s">
        <v>1</v>
      </c>
      <c r="F358" s="184" t="s">
        <v>203</v>
      </c>
      <c r="H358" s="185">
        <v>319.8</v>
      </c>
      <c r="I358" s="186"/>
      <c r="L358" s="182"/>
      <c r="M358" s="187"/>
      <c r="N358" s="188"/>
      <c r="O358" s="188"/>
      <c r="P358" s="188"/>
      <c r="Q358" s="188"/>
      <c r="R358" s="188"/>
      <c r="S358" s="188"/>
      <c r="T358" s="189"/>
      <c r="AT358" s="183" t="s">
        <v>160</v>
      </c>
      <c r="AU358" s="183" t="s">
        <v>87</v>
      </c>
      <c r="AV358" s="15" t="s">
        <v>145</v>
      </c>
      <c r="AW358" s="15" t="s">
        <v>32</v>
      </c>
      <c r="AX358" s="15" t="s">
        <v>84</v>
      </c>
      <c r="AY358" s="183" t="s">
        <v>123</v>
      </c>
    </row>
    <row r="359" spans="1:65" s="2" customFormat="1" ht="16.5" customHeight="1">
      <c r="A359" s="33"/>
      <c r="B359" s="144"/>
      <c r="C359" s="145" t="s">
        <v>508</v>
      </c>
      <c r="D359" s="145" t="s">
        <v>126</v>
      </c>
      <c r="E359" s="146" t="s">
        <v>509</v>
      </c>
      <c r="F359" s="147" t="s">
        <v>510</v>
      </c>
      <c r="G359" s="148" t="s">
        <v>189</v>
      </c>
      <c r="H359" s="149">
        <v>774.48500000000001</v>
      </c>
      <c r="I359" s="150"/>
      <c r="J359" s="151">
        <f>ROUND(I359*H359,2)</f>
        <v>0</v>
      </c>
      <c r="K359" s="147" t="s">
        <v>130</v>
      </c>
      <c r="L359" s="34"/>
      <c r="M359" s="152" t="s">
        <v>1</v>
      </c>
      <c r="N359" s="153" t="s">
        <v>41</v>
      </c>
      <c r="O359" s="59"/>
      <c r="P359" s="154">
        <f>O359*H359</f>
        <v>0</v>
      </c>
      <c r="Q359" s="154">
        <v>0</v>
      </c>
      <c r="R359" s="154">
        <f>Q359*H359</f>
        <v>0</v>
      </c>
      <c r="S359" s="154">
        <v>0</v>
      </c>
      <c r="T359" s="155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56" t="s">
        <v>145</v>
      </c>
      <c r="AT359" s="156" t="s">
        <v>126</v>
      </c>
      <c r="AU359" s="156" t="s">
        <v>87</v>
      </c>
      <c r="AY359" s="18" t="s">
        <v>123</v>
      </c>
      <c r="BE359" s="157">
        <f>IF(N359="základní",J359,0)</f>
        <v>0</v>
      </c>
      <c r="BF359" s="157">
        <f>IF(N359="snížená",J359,0)</f>
        <v>0</v>
      </c>
      <c r="BG359" s="157">
        <f>IF(N359="zákl. přenesená",J359,0)</f>
        <v>0</v>
      </c>
      <c r="BH359" s="157">
        <f>IF(N359="sníž. přenesená",J359,0)</f>
        <v>0</v>
      </c>
      <c r="BI359" s="157">
        <f>IF(N359="nulová",J359,0)</f>
        <v>0</v>
      </c>
      <c r="BJ359" s="18" t="s">
        <v>84</v>
      </c>
      <c r="BK359" s="157">
        <f>ROUND(I359*H359,2)</f>
        <v>0</v>
      </c>
      <c r="BL359" s="18" t="s">
        <v>145</v>
      </c>
      <c r="BM359" s="156" t="s">
        <v>511</v>
      </c>
    </row>
    <row r="360" spans="1:65" s="2" customFormat="1" ht="19.5">
      <c r="A360" s="33"/>
      <c r="B360" s="34"/>
      <c r="C360" s="33"/>
      <c r="D360" s="158" t="s">
        <v>133</v>
      </c>
      <c r="E360" s="33"/>
      <c r="F360" s="159" t="s">
        <v>512</v>
      </c>
      <c r="G360" s="33"/>
      <c r="H360" s="33"/>
      <c r="I360" s="160"/>
      <c r="J360" s="33"/>
      <c r="K360" s="33"/>
      <c r="L360" s="34"/>
      <c r="M360" s="161"/>
      <c r="N360" s="162"/>
      <c r="O360" s="59"/>
      <c r="P360" s="59"/>
      <c r="Q360" s="59"/>
      <c r="R360" s="59"/>
      <c r="S360" s="59"/>
      <c r="T360" s="60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8" t="s">
        <v>133</v>
      </c>
      <c r="AU360" s="18" t="s">
        <v>87</v>
      </c>
    </row>
    <row r="361" spans="1:65" s="14" customFormat="1" ht="11.25">
      <c r="B361" s="175"/>
      <c r="D361" s="158" t="s">
        <v>160</v>
      </c>
      <c r="E361" s="176" t="s">
        <v>1</v>
      </c>
      <c r="F361" s="177" t="s">
        <v>513</v>
      </c>
      <c r="H361" s="176" t="s">
        <v>1</v>
      </c>
      <c r="I361" s="178"/>
      <c r="L361" s="175"/>
      <c r="M361" s="179"/>
      <c r="N361" s="180"/>
      <c r="O361" s="180"/>
      <c r="P361" s="180"/>
      <c r="Q361" s="180"/>
      <c r="R361" s="180"/>
      <c r="S361" s="180"/>
      <c r="T361" s="181"/>
      <c r="AT361" s="176" t="s">
        <v>160</v>
      </c>
      <c r="AU361" s="176" t="s">
        <v>87</v>
      </c>
      <c r="AV361" s="14" t="s">
        <v>84</v>
      </c>
      <c r="AW361" s="14" t="s">
        <v>32</v>
      </c>
      <c r="AX361" s="14" t="s">
        <v>76</v>
      </c>
      <c r="AY361" s="176" t="s">
        <v>123</v>
      </c>
    </row>
    <row r="362" spans="1:65" s="13" customFormat="1" ht="11.25">
      <c r="B362" s="163"/>
      <c r="D362" s="158" t="s">
        <v>160</v>
      </c>
      <c r="E362" s="164" t="s">
        <v>1</v>
      </c>
      <c r="F362" s="165" t="s">
        <v>514</v>
      </c>
      <c r="H362" s="166">
        <v>153.76499999999999</v>
      </c>
      <c r="I362" s="167"/>
      <c r="L362" s="163"/>
      <c r="M362" s="168"/>
      <c r="N362" s="169"/>
      <c r="O362" s="169"/>
      <c r="P362" s="169"/>
      <c r="Q362" s="169"/>
      <c r="R362" s="169"/>
      <c r="S362" s="169"/>
      <c r="T362" s="170"/>
      <c r="AT362" s="164" t="s">
        <v>160</v>
      </c>
      <c r="AU362" s="164" t="s">
        <v>87</v>
      </c>
      <c r="AV362" s="13" t="s">
        <v>87</v>
      </c>
      <c r="AW362" s="13" t="s">
        <v>32</v>
      </c>
      <c r="AX362" s="13" t="s">
        <v>76</v>
      </c>
      <c r="AY362" s="164" t="s">
        <v>123</v>
      </c>
    </row>
    <row r="363" spans="1:65" s="13" customFormat="1" ht="11.25">
      <c r="B363" s="163"/>
      <c r="D363" s="158" t="s">
        <v>160</v>
      </c>
      <c r="E363" s="164" t="s">
        <v>1</v>
      </c>
      <c r="F363" s="165" t="s">
        <v>515</v>
      </c>
      <c r="H363" s="166">
        <v>142.02000000000001</v>
      </c>
      <c r="I363" s="167"/>
      <c r="L363" s="163"/>
      <c r="M363" s="168"/>
      <c r="N363" s="169"/>
      <c r="O363" s="169"/>
      <c r="P363" s="169"/>
      <c r="Q363" s="169"/>
      <c r="R363" s="169"/>
      <c r="S363" s="169"/>
      <c r="T363" s="170"/>
      <c r="AT363" s="164" t="s">
        <v>160</v>
      </c>
      <c r="AU363" s="164" t="s">
        <v>87</v>
      </c>
      <c r="AV363" s="13" t="s">
        <v>87</v>
      </c>
      <c r="AW363" s="13" t="s">
        <v>32</v>
      </c>
      <c r="AX363" s="13" t="s">
        <v>76</v>
      </c>
      <c r="AY363" s="164" t="s">
        <v>123</v>
      </c>
    </row>
    <row r="364" spans="1:65" s="13" customFormat="1" ht="11.25">
      <c r="B364" s="163"/>
      <c r="D364" s="158" t="s">
        <v>160</v>
      </c>
      <c r="E364" s="164" t="s">
        <v>1</v>
      </c>
      <c r="F364" s="165" t="s">
        <v>417</v>
      </c>
      <c r="H364" s="166">
        <v>215.9</v>
      </c>
      <c r="I364" s="167"/>
      <c r="L364" s="163"/>
      <c r="M364" s="168"/>
      <c r="N364" s="169"/>
      <c r="O364" s="169"/>
      <c r="P364" s="169"/>
      <c r="Q364" s="169"/>
      <c r="R364" s="169"/>
      <c r="S364" s="169"/>
      <c r="T364" s="170"/>
      <c r="AT364" s="164" t="s">
        <v>160</v>
      </c>
      <c r="AU364" s="164" t="s">
        <v>87</v>
      </c>
      <c r="AV364" s="13" t="s">
        <v>87</v>
      </c>
      <c r="AW364" s="13" t="s">
        <v>32</v>
      </c>
      <c r="AX364" s="13" t="s">
        <v>76</v>
      </c>
      <c r="AY364" s="164" t="s">
        <v>123</v>
      </c>
    </row>
    <row r="365" spans="1:65" s="13" customFormat="1" ht="11.25">
      <c r="B365" s="163"/>
      <c r="D365" s="158" t="s">
        <v>160</v>
      </c>
      <c r="E365" s="164" t="s">
        <v>1</v>
      </c>
      <c r="F365" s="165" t="s">
        <v>516</v>
      </c>
      <c r="H365" s="166">
        <v>207.8</v>
      </c>
      <c r="I365" s="167"/>
      <c r="L365" s="163"/>
      <c r="M365" s="168"/>
      <c r="N365" s="169"/>
      <c r="O365" s="169"/>
      <c r="P365" s="169"/>
      <c r="Q365" s="169"/>
      <c r="R365" s="169"/>
      <c r="S365" s="169"/>
      <c r="T365" s="170"/>
      <c r="AT365" s="164" t="s">
        <v>160</v>
      </c>
      <c r="AU365" s="164" t="s">
        <v>87</v>
      </c>
      <c r="AV365" s="13" t="s">
        <v>87</v>
      </c>
      <c r="AW365" s="13" t="s">
        <v>32</v>
      </c>
      <c r="AX365" s="13" t="s">
        <v>76</v>
      </c>
      <c r="AY365" s="164" t="s">
        <v>123</v>
      </c>
    </row>
    <row r="366" spans="1:65" s="13" customFormat="1" ht="11.25">
      <c r="B366" s="163"/>
      <c r="D366" s="158" t="s">
        <v>160</v>
      </c>
      <c r="E366" s="164" t="s">
        <v>1</v>
      </c>
      <c r="F366" s="165" t="s">
        <v>517</v>
      </c>
      <c r="H366" s="166">
        <v>55</v>
      </c>
      <c r="I366" s="167"/>
      <c r="L366" s="163"/>
      <c r="M366" s="168"/>
      <c r="N366" s="169"/>
      <c r="O366" s="169"/>
      <c r="P366" s="169"/>
      <c r="Q366" s="169"/>
      <c r="R366" s="169"/>
      <c r="S366" s="169"/>
      <c r="T366" s="170"/>
      <c r="AT366" s="164" t="s">
        <v>160</v>
      </c>
      <c r="AU366" s="164" t="s">
        <v>87</v>
      </c>
      <c r="AV366" s="13" t="s">
        <v>87</v>
      </c>
      <c r="AW366" s="13" t="s">
        <v>32</v>
      </c>
      <c r="AX366" s="13" t="s">
        <v>76</v>
      </c>
      <c r="AY366" s="164" t="s">
        <v>123</v>
      </c>
    </row>
    <row r="367" spans="1:65" s="15" customFormat="1" ht="11.25">
      <c r="B367" s="182"/>
      <c r="D367" s="158" t="s">
        <v>160</v>
      </c>
      <c r="E367" s="183" t="s">
        <v>1</v>
      </c>
      <c r="F367" s="184" t="s">
        <v>203</v>
      </c>
      <c r="H367" s="185">
        <v>774.48500000000001</v>
      </c>
      <c r="I367" s="186"/>
      <c r="L367" s="182"/>
      <c r="M367" s="187"/>
      <c r="N367" s="188"/>
      <c r="O367" s="188"/>
      <c r="P367" s="188"/>
      <c r="Q367" s="188"/>
      <c r="R367" s="188"/>
      <c r="S367" s="188"/>
      <c r="T367" s="189"/>
      <c r="AT367" s="183" t="s">
        <v>160</v>
      </c>
      <c r="AU367" s="183" t="s">
        <v>87</v>
      </c>
      <c r="AV367" s="15" t="s">
        <v>145</v>
      </c>
      <c r="AW367" s="15" t="s">
        <v>32</v>
      </c>
      <c r="AX367" s="15" t="s">
        <v>84</v>
      </c>
      <c r="AY367" s="183" t="s">
        <v>123</v>
      </c>
    </row>
    <row r="368" spans="1:65" s="2" customFormat="1" ht="12">
      <c r="A368" s="33"/>
      <c r="B368" s="144"/>
      <c r="C368" s="145" t="s">
        <v>518</v>
      </c>
      <c r="D368" s="145" t="s">
        <v>126</v>
      </c>
      <c r="E368" s="146"/>
      <c r="F368" s="147" t="s">
        <v>1102</v>
      </c>
      <c r="G368" s="148"/>
      <c r="H368" s="149"/>
      <c r="I368" s="150"/>
      <c r="J368" s="151"/>
      <c r="K368" s="147"/>
      <c r="L368" s="34"/>
      <c r="M368" s="152" t="s">
        <v>1</v>
      </c>
      <c r="N368" s="153" t="s">
        <v>41</v>
      </c>
      <c r="O368" s="59"/>
      <c r="P368" s="154">
        <f>O368*H368</f>
        <v>0</v>
      </c>
      <c r="Q368" s="154">
        <v>0.10434</v>
      </c>
      <c r="R368" s="154">
        <f>Q368*H368</f>
        <v>0</v>
      </c>
      <c r="S368" s="154">
        <v>0</v>
      </c>
      <c r="T368" s="155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56" t="s">
        <v>145</v>
      </c>
      <c r="AT368" s="156" t="s">
        <v>126</v>
      </c>
      <c r="AU368" s="156" t="s">
        <v>87</v>
      </c>
      <c r="AY368" s="18" t="s">
        <v>123</v>
      </c>
      <c r="BE368" s="157">
        <f>IF(N368="základní",J368,0)</f>
        <v>0</v>
      </c>
      <c r="BF368" s="157">
        <f>IF(N368="snížená",J368,0)</f>
        <v>0</v>
      </c>
      <c r="BG368" s="157">
        <f>IF(N368="zákl. přenesená",J368,0)</f>
        <v>0</v>
      </c>
      <c r="BH368" s="157">
        <f>IF(N368="sníž. přenesená",J368,0)</f>
        <v>0</v>
      </c>
      <c r="BI368" s="157">
        <f>IF(N368="nulová",J368,0)</f>
        <v>0</v>
      </c>
      <c r="BJ368" s="18" t="s">
        <v>84</v>
      </c>
      <c r="BK368" s="157">
        <f>ROUND(I368*H368,2)</f>
        <v>0</v>
      </c>
      <c r="BL368" s="18" t="s">
        <v>145</v>
      </c>
      <c r="BM368" s="156" t="s">
        <v>519</v>
      </c>
    </row>
    <row r="369" spans="1:65" s="2" customFormat="1" ht="11.25">
      <c r="A369" s="33"/>
      <c r="B369" s="34"/>
      <c r="C369" s="33"/>
      <c r="D369" s="158" t="s">
        <v>133</v>
      </c>
      <c r="E369" s="33"/>
      <c r="F369" s="159"/>
      <c r="G369" s="33"/>
      <c r="H369" s="33"/>
      <c r="I369" s="160"/>
      <c r="J369" s="33"/>
      <c r="K369" s="33"/>
      <c r="L369" s="34"/>
      <c r="M369" s="161"/>
      <c r="N369" s="162"/>
      <c r="O369" s="59"/>
      <c r="P369" s="59"/>
      <c r="Q369" s="59"/>
      <c r="R369" s="59"/>
      <c r="S369" s="59"/>
      <c r="T369" s="60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8" t="s">
        <v>133</v>
      </c>
      <c r="AU369" s="18" t="s">
        <v>87</v>
      </c>
    </row>
    <row r="370" spans="1:65" s="14" customFormat="1" ht="11.25">
      <c r="B370" s="175"/>
      <c r="D370" s="158" t="s">
        <v>160</v>
      </c>
      <c r="E370" s="176" t="s">
        <v>1</v>
      </c>
      <c r="F370" s="177"/>
      <c r="H370" s="176" t="s">
        <v>1</v>
      </c>
      <c r="I370" s="178"/>
      <c r="L370" s="175"/>
      <c r="M370" s="179"/>
      <c r="N370" s="180"/>
      <c r="O370" s="180"/>
      <c r="P370" s="180"/>
      <c r="Q370" s="180"/>
      <c r="R370" s="180"/>
      <c r="S370" s="180"/>
      <c r="T370" s="181"/>
      <c r="AT370" s="176" t="s">
        <v>160</v>
      </c>
      <c r="AU370" s="176" t="s">
        <v>87</v>
      </c>
      <c r="AV370" s="14" t="s">
        <v>84</v>
      </c>
      <c r="AW370" s="14" t="s">
        <v>32</v>
      </c>
      <c r="AX370" s="14" t="s">
        <v>76</v>
      </c>
      <c r="AY370" s="176" t="s">
        <v>123</v>
      </c>
    </row>
    <row r="371" spans="1:65" s="13" customFormat="1" ht="11.25">
      <c r="B371" s="163"/>
      <c r="D371" s="158" t="s">
        <v>160</v>
      </c>
      <c r="E371" s="164" t="s">
        <v>1</v>
      </c>
      <c r="F371" s="165"/>
      <c r="H371" s="166"/>
      <c r="I371" s="167"/>
      <c r="L371" s="163"/>
      <c r="M371" s="168"/>
      <c r="N371" s="169"/>
      <c r="O371" s="169"/>
      <c r="P371" s="169"/>
      <c r="Q371" s="169"/>
      <c r="R371" s="169"/>
      <c r="S371" s="169"/>
      <c r="T371" s="170"/>
      <c r="AT371" s="164" t="s">
        <v>160</v>
      </c>
      <c r="AU371" s="164" t="s">
        <v>87</v>
      </c>
      <c r="AV371" s="13" t="s">
        <v>87</v>
      </c>
      <c r="AW371" s="13" t="s">
        <v>32</v>
      </c>
      <c r="AX371" s="13" t="s">
        <v>76</v>
      </c>
      <c r="AY371" s="164" t="s">
        <v>123</v>
      </c>
    </row>
    <row r="372" spans="1:65" s="13" customFormat="1" ht="11.25">
      <c r="B372" s="163"/>
      <c r="D372" s="158" t="s">
        <v>160</v>
      </c>
      <c r="E372" s="164" t="s">
        <v>1</v>
      </c>
      <c r="F372" s="165"/>
      <c r="H372" s="166"/>
      <c r="I372" s="167"/>
      <c r="L372" s="163"/>
      <c r="M372" s="168"/>
      <c r="N372" s="169"/>
      <c r="O372" s="169"/>
      <c r="P372" s="169"/>
      <c r="Q372" s="169"/>
      <c r="R372" s="169"/>
      <c r="S372" s="169"/>
      <c r="T372" s="170"/>
      <c r="AT372" s="164" t="s">
        <v>160</v>
      </c>
      <c r="AU372" s="164" t="s">
        <v>87</v>
      </c>
      <c r="AV372" s="13" t="s">
        <v>87</v>
      </c>
      <c r="AW372" s="13" t="s">
        <v>32</v>
      </c>
      <c r="AX372" s="13" t="s">
        <v>76</v>
      </c>
      <c r="AY372" s="164" t="s">
        <v>123</v>
      </c>
    </row>
    <row r="373" spans="1:65" s="15" customFormat="1" ht="11.25">
      <c r="B373" s="182"/>
      <c r="D373" s="158" t="s">
        <v>160</v>
      </c>
      <c r="E373" s="183" t="s">
        <v>1</v>
      </c>
      <c r="F373" s="184"/>
      <c r="H373" s="185"/>
      <c r="I373" s="186"/>
      <c r="L373" s="182"/>
      <c r="M373" s="187"/>
      <c r="N373" s="188"/>
      <c r="O373" s="188"/>
      <c r="P373" s="188"/>
      <c r="Q373" s="188"/>
      <c r="R373" s="188"/>
      <c r="S373" s="188"/>
      <c r="T373" s="189"/>
      <c r="AT373" s="183" t="s">
        <v>160</v>
      </c>
      <c r="AU373" s="183" t="s">
        <v>87</v>
      </c>
      <c r="AV373" s="15" t="s">
        <v>145</v>
      </c>
      <c r="AW373" s="15" t="s">
        <v>32</v>
      </c>
      <c r="AX373" s="15" t="s">
        <v>84</v>
      </c>
      <c r="AY373" s="183" t="s">
        <v>123</v>
      </c>
    </row>
    <row r="374" spans="1:65" s="2" customFormat="1" ht="24">
      <c r="A374" s="33"/>
      <c r="B374" s="144"/>
      <c r="C374" s="145" t="s">
        <v>520</v>
      </c>
      <c r="D374" s="145" t="s">
        <v>126</v>
      </c>
      <c r="E374" s="146" t="s">
        <v>521</v>
      </c>
      <c r="F374" s="147" t="s">
        <v>522</v>
      </c>
      <c r="G374" s="148" t="s">
        <v>189</v>
      </c>
      <c r="H374" s="149">
        <v>468.7</v>
      </c>
      <c r="I374" s="150"/>
      <c r="J374" s="151">
        <f>ROUND(I374*H374,2)</f>
        <v>0</v>
      </c>
      <c r="K374" s="147" t="s">
        <v>130</v>
      </c>
      <c r="L374" s="34"/>
      <c r="M374" s="152" t="s">
        <v>1</v>
      </c>
      <c r="N374" s="153" t="s">
        <v>41</v>
      </c>
      <c r="O374" s="59"/>
      <c r="P374" s="154">
        <f>O374*H374</f>
        <v>0</v>
      </c>
      <c r="Q374" s="154">
        <v>0</v>
      </c>
      <c r="R374" s="154">
        <f>Q374*H374</f>
        <v>0</v>
      </c>
      <c r="S374" s="154">
        <v>0</v>
      </c>
      <c r="T374" s="155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56" t="s">
        <v>145</v>
      </c>
      <c r="AT374" s="156" t="s">
        <v>126</v>
      </c>
      <c r="AU374" s="156" t="s">
        <v>87</v>
      </c>
      <c r="AY374" s="18" t="s">
        <v>123</v>
      </c>
      <c r="BE374" s="157">
        <f>IF(N374="základní",J374,0)</f>
        <v>0</v>
      </c>
      <c r="BF374" s="157">
        <f>IF(N374="snížená",J374,0)</f>
        <v>0</v>
      </c>
      <c r="BG374" s="157">
        <f>IF(N374="zákl. přenesená",J374,0)</f>
        <v>0</v>
      </c>
      <c r="BH374" s="157">
        <f>IF(N374="sníž. přenesená",J374,0)</f>
        <v>0</v>
      </c>
      <c r="BI374" s="157">
        <f>IF(N374="nulová",J374,0)</f>
        <v>0</v>
      </c>
      <c r="BJ374" s="18" t="s">
        <v>84</v>
      </c>
      <c r="BK374" s="157">
        <f>ROUND(I374*H374,2)</f>
        <v>0</v>
      </c>
      <c r="BL374" s="18" t="s">
        <v>145</v>
      </c>
      <c r="BM374" s="156" t="s">
        <v>523</v>
      </c>
    </row>
    <row r="375" spans="1:65" s="2" customFormat="1" ht="11.25">
      <c r="A375" s="33"/>
      <c r="B375" s="34"/>
      <c r="C375" s="33"/>
      <c r="D375" s="158" t="s">
        <v>133</v>
      </c>
      <c r="E375" s="33"/>
      <c r="F375" s="159"/>
      <c r="G375" s="33"/>
      <c r="H375" s="33"/>
      <c r="I375" s="160"/>
      <c r="J375" s="33"/>
      <c r="K375" s="33"/>
      <c r="L375" s="34"/>
      <c r="M375" s="161"/>
      <c r="N375" s="162"/>
      <c r="O375" s="59"/>
      <c r="P375" s="59"/>
      <c r="Q375" s="59"/>
      <c r="R375" s="59"/>
      <c r="S375" s="59"/>
      <c r="T375" s="60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8" t="s">
        <v>133</v>
      </c>
      <c r="AU375" s="18" t="s">
        <v>87</v>
      </c>
    </row>
    <row r="376" spans="1:65" s="13" customFormat="1" ht="11.25">
      <c r="B376" s="163"/>
      <c r="D376" s="158" t="s">
        <v>160</v>
      </c>
      <c r="E376" s="164" t="s">
        <v>1</v>
      </c>
      <c r="F376" s="165" t="s">
        <v>1103</v>
      </c>
      <c r="H376" s="166">
        <v>468.7</v>
      </c>
      <c r="I376" s="167"/>
      <c r="L376" s="163"/>
      <c r="M376" s="168"/>
      <c r="N376" s="169"/>
      <c r="O376" s="169"/>
      <c r="P376" s="169"/>
      <c r="Q376" s="169"/>
      <c r="R376" s="169"/>
      <c r="S376" s="169"/>
      <c r="T376" s="170"/>
      <c r="AT376" s="164" t="s">
        <v>160</v>
      </c>
      <c r="AU376" s="164" t="s">
        <v>87</v>
      </c>
      <c r="AV376" s="13" t="s">
        <v>87</v>
      </c>
      <c r="AW376" s="13" t="s">
        <v>32</v>
      </c>
      <c r="AX376" s="13" t="s">
        <v>84</v>
      </c>
      <c r="AY376" s="164" t="s">
        <v>123</v>
      </c>
    </row>
    <row r="377" spans="1:65" s="2" customFormat="1" ht="33" customHeight="1">
      <c r="A377" s="33"/>
      <c r="B377" s="144"/>
      <c r="C377" s="145" t="s">
        <v>524</v>
      </c>
      <c r="D377" s="145" t="s">
        <v>126</v>
      </c>
      <c r="E377" s="146" t="s">
        <v>525</v>
      </c>
      <c r="F377" s="147" t="s">
        <v>526</v>
      </c>
      <c r="G377" s="148" t="s">
        <v>189</v>
      </c>
      <c r="H377" s="149">
        <v>468.7</v>
      </c>
      <c r="I377" s="150"/>
      <c r="J377" s="151">
        <f>ROUND(I377*H377,2)</f>
        <v>0</v>
      </c>
      <c r="K377" s="147" t="s">
        <v>130</v>
      </c>
      <c r="L377" s="34"/>
      <c r="M377" s="152" t="s">
        <v>1</v>
      </c>
      <c r="N377" s="153" t="s">
        <v>41</v>
      </c>
      <c r="O377" s="59"/>
      <c r="P377" s="154">
        <f>O377*H377</f>
        <v>0</v>
      </c>
      <c r="Q377" s="154">
        <v>0</v>
      </c>
      <c r="R377" s="154">
        <f>Q377*H377</f>
        <v>0</v>
      </c>
      <c r="S377" s="154">
        <v>0</v>
      </c>
      <c r="T377" s="155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56" t="s">
        <v>145</v>
      </c>
      <c r="AT377" s="156" t="s">
        <v>126</v>
      </c>
      <c r="AU377" s="156" t="s">
        <v>87</v>
      </c>
      <c r="AY377" s="18" t="s">
        <v>123</v>
      </c>
      <c r="BE377" s="157">
        <f>IF(N377="základní",J377,0)</f>
        <v>0</v>
      </c>
      <c r="BF377" s="157">
        <f>IF(N377="snížená",J377,0)</f>
        <v>0</v>
      </c>
      <c r="BG377" s="157">
        <f>IF(N377="zákl. přenesená",J377,0)</f>
        <v>0</v>
      </c>
      <c r="BH377" s="157">
        <f>IF(N377="sníž. přenesená",J377,0)</f>
        <v>0</v>
      </c>
      <c r="BI377" s="157">
        <f>IF(N377="nulová",J377,0)</f>
        <v>0</v>
      </c>
      <c r="BJ377" s="18" t="s">
        <v>84</v>
      </c>
      <c r="BK377" s="157">
        <f>ROUND(I377*H377,2)</f>
        <v>0</v>
      </c>
      <c r="BL377" s="18" t="s">
        <v>145</v>
      </c>
      <c r="BM377" s="156" t="s">
        <v>527</v>
      </c>
    </row>
    <row r="378" spans="1:65" s="2" customFormat="1" ht="29.25">
      <c r="A378" s="33"/>
      <c r="B378" s="34"/>
      <c r="C378" s="33"/>
      <c r="D378" s="158" t="s">
        <v>133</v>
      </c>
      <c r="E378" s="33"/>
      <c r="F378" s="159" t="s">
        <v>528</v>
      </c>
      <c r="G378" s="33"/>
      <c r="H378" s="33"/>
      <c r="I378" s="160"/>
      <c r="J378" s="33"/>
      <c r="K378" s="33"/>
      <c r="L378" s="34"/>
      <c r="M378" s="161"/>
      <c r="N378" s="162"/>
      <c r="O378" s="59"/>
      <c r="P378" s="59"/>
      <c r="Q378" s="59"/>
      <c r="R378" s="59"/>
      <c r="S378" s="59"/>
      <c r="T378" s="60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8" t="s">
        <v>133</v>
      </c>
      <c r="AU378" s="18" t="s">
        <v>87</v>
      </c>
    </row>
    <row r="379" spans="1:65" s="2" customFormat="1" ht="24">
      <c r="A379" s="33"/>
      <c r="B379" s="144"/>
      <c r="C379" s="145" t="s">
        <v>529</v>
      </c>
      <c r="D379" s="145" t="s">
        <v>126</v>
      </c>
      <c r="E379" s="146" t="s">
        <v>530</v>
      </c>
      <c r="F379" s="147" t="s">
        <v>531</v>
      </c>
      <c r="G379" s="148" t="s">
        <v>189</v>
      </c>
      <c r="H379" s="149">
        <v>468.7</v>
      </c>
      <c r="I379" s="150"/>
      <c r="J379" s="151">
        <f>ROUND(I379*H379,2)</f>
        <v>0</v>
      </c>
      <c r="K379" s="147" t="s">
        <v>130</v>
      </c>
      <c r="L379" s="34"/>
      <c r="M379" s="152" t="s">
        <v>1</v>
      </c>
      <c r="N379" s="153" t="s">
        <v>41</v>
      </c>
      <c r="O379" s="59"/>
      <c r="P379" s="154">
        <f>O379*H379</f>
        <v>0</v>
      </c>
      <c r="Q379" s="154">
        <v>0</v>
      </c>
      <c r="R379" s="154">
        <f>Q379*H379</f>
        <v>0</v>
      </c>
      <c r="S379" s="154">
        <v>0</v>
      </c>
      <c r="T379" s="155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56" t="s">
        <v>145</v>
      </c>
      <c r="AT379" s="156" t="s">
        <v>126</v>
      </c>
      <c r="AU379" s="156" t="s">
        <v>87</v>
      </c>
      <c r="AY379" s="18" t="s">
        <v>123</v>
      </c>
      <c r="BE379" s="157">
        <f>IF(N379="základní",J379,0)</f>
        <v>0</v>
      </c>
      <c r="BF379" s="157">
        <f>IF(N379="snížená",J379,0)</f>
        <v>0</v>
      </c>
      <c r="BG379" s="157">
        <f>IF(N379="zákl. přenesená",J379,0)</f>
        <v>0</v>
      </c>
      <c r="BH379" s="157">
        <f>IF(N379="sníž. přenesená",J379,0)</f>
        <v>0</v>
      </c>
      <c r="BI379" s="157">
        <f>IF(N379="nulová",J379,0)</f>
        <v>0</v>
      </c>
      <c r="BJ379" s="18" t="s">
        <v>84</v>
      </c>
      <c r="BK379" s="157">
        <f>ROUND(I379*H379,2)</f>
        <v>0</v>
      </c>
      <c r="BL379" s="18" t="s">
        <v>145</v>
      </c>
      <c r="BM379" s="156" t="s">
        <v>532</v>
      </c>
    </row>
    <row r="380" spans="1:65" s="2" customFormat="1" ht="29.25">
      <c r="A380" s="33"/>
      <c r="B380" s="34"/>
      <c r="C380" s="33"/>
      <c r="D380" s="158" t="s">
        <v>133</v>
      </c>
      <c r="E380" s="33"/>
      <c r="F380" s="159" t="s">
        <v>533</v>
      </c>
      <c r="G380" s="33"/>
      <c r="H380" s="33"/>
      <c r="I380" s="160"/>
      <c r="J380" s="33"/>
      <c r="K380" s="33"/>
      <c r="L380" s="34"/>
      <c r="M380" s="161"/>
      <c r="N380" s="162"/>
      <c r="O380" s="59"/>
      <c r="P380" s="59"/>
      <c r="Q380" s="59"/>
      <c r="R380" s="59"/>
      <c r="S380" s="59"/>
      <c r="T380" s="6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8" t="s">
        <v>133</v>
      </c>
      <c r="AU380" s="18" t="s">
        <v>87</v>
      </c>
    </row>
    <row r="381" spans="1:65" s="13" customFormat="1" ht="11.25">
      <c r="B381" s="163"/>
      <c r="D381" s="158" t="s">
        <v>160</v>
      </c>
      <c r="E381" s="164" t="s">
        <v>1</v>
      </c>
      <c r="F381" s="165"/>
      <c r="H381" s="166">
        <v>918.6</v>
      </c>
      <c r="I381" s="167"/>
      <c r="L381" s="163"/>
      <c r="M381" s="168"/>
      <c r="N381" s="169"/>
      <c r="O381" s="169"/>
      <c r="P381" s="169"/>
      <c r="Q381" s="169"/>
      <c r="R381" s="169"/>
      <c r="S381" s="169"/>
      <c r="T381" s="170"/>
      <c r="AT381" s="164" t="s">
        <v>160</v>
      </c>
      <c r="AU381" s="164" t="s">
        <v>87</v>
      </c>
      <c r="AV381" s="13" t="s">
        <v>87</v>
      </c>
      <c r="AW381" s="13" t="s">
        <v>32</v>
      </c>
      <c r="AX381" s="13" t="s">
        <v>84</v>
      </c>
      <c r="AY381" s="164" t="s">
        <v>123</v>
      </c>
    </row>
    <row r="382" spans="1:65" s="2" customFormat="1" ht="24">
      <c r="A382" s="33"/>
      <c r="B382" s="144"/>
      <c r="C382" s="145" t="s">
        <v>534</v>
      </c>
      <c r="D382" s="145" t="s">
        <v>126</v>
      </c>
      <c r="E382" s="146" t="s">
        <v>535</v>
      </c>
      <c r="F382" s="147" t="s">
        <v>536</v>
      </c>
      <c r="G382" s="148" t="s">
        <v>189</v>
      </c>
      <c r="H382" s="149">
        <v>20</v>
      </c>
      <c r="I382" s="150"/>
      <c r="J382" s="151">
        <f>ROUND(I382*H382,2)</f>
        <v>0</v>
      </c>
      <c r="K382" s="147" t="s">
        <v>130</v>
      </c>
      <c r="L382" s="34"/>
      <c r="M382" s="152" t="s">
        <v>1</v>
      </c>
      <c r="N382" s="153" t="s">
        <v>41</v>
      </c>
      <c r="O382" s="59"/>
      <c r="P382" s="154">
        <f>O382*H382</f>
        <v>0</v>
      </c>
      <c r="Q382" s="154">
        <v>8.3500000000000005E-2</v>
      </c>
      <c r="R382" s="154">
        <f>Q382*H382</f>
        <v>1.6700000000000002</v>
      </c>
      <c r="S382" s="154">
        <v>0</v>
      </c>
      <c r="T382" s="155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56" t="s">
        <v>145</v>
      </c>
      <c r="AT382" s="156" t="s">
        <v>126</v>
      </c>
      <c r="AU382" s="156" t="s">
        <v>87</v>
      </c>
      <c r="AY382" s="18" t="s">
        <v>123</v>
      </c>
      <c r="BE382" s="157">
        <f>IF(N382="základní",J382,0)</f>
        <v>0</v>
      </c>
      <c r="BF382" s="157">
        <f>IF(N382="snížená",J382,0)</f>
        <v>0</v>
      </c>
      <c r="BG382" s="157">
        <f>IF(N382="zákl. přenesená",J382,0)</f>
        <v>0</v>
      </c>
      <c r="BH382" s="157">
        <f>IF(N382="sníž. přenesená",J382,0)</f>
        <v>0</v>
      </c>
      <c r="BI382" s="157">
        <f>IF(N382="nulová",J382,0)</f>
        <v>0</v>
      </c>
      <c r="BJ382" s="18" t="s">
        <v>84</v>
      </c>
      <c r="BK382" s="157">
        <f>ROUND(I382*H382,2)</f>
        <v>0</v>
      </c>
      <c r="BL382" s="18" t="s">
        <v>145</v>
      </c>
      <c r="BM382" s="156" t="s">
        <v>537</v>
      </c>
    </row>
    <row r="383" spans="1:65" s="2" customFormat="1" ht="29.25">
      <c r="A383" s="33"/>
      <c r="B383" s="34"/>
      <c r="C383" s="33"/>
      <c r="D383" s="158" t="s">
        <v>133</v>
      </c>
      <c r="E383" s="33"/>
      <c r="F383" s="159" t="s">
        <v>538</v>
      </c>
      <c r="G383" s="33"/>
      <c r="H383" s="33"/>
      <c r="I383" s="160"/>
      <c r="J383" s="33"/>
      <c r="K383" s="33"/>
      <c r="L383" s="34"/>
      <c r="M383" s="161"/>
      <c r="N383" s="162"/>
      <c r="O383" s="59"/>
      <c r="P383" s="59"/>
      <c r="Q383" s="59"/>
      <c r="R383" s="59"/>
      <c r="S383" s="59"/>
      <c r="T383" s="60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8" t="s">
        <v>133</v>
      </c>
      <c r="AU383" s="18" t="s">
        <v>87</v>
      </c>
    </row>
    <row r="384" spans="1:65" s="13" customFormat="1" ht="11.25">
      <c r="B384" s="163"/>
      <c r="D384" s="158" t="s">
        <v>160</v>
      </c>
      <c r="E384" s="164" t="s">
        <v>1</v>
      </c>
      <c r="F384" s="165" t="s">
        <v>539</v>
      </c>
      <c r="H384" s="166">
        <v>20</v>
      </c>
      <c r="I384" s="167"/>
      <c r="L384" s="163"/>
      <c r="M384" s="168"/>
      <c r="N384" s="169"/>
      <c r="O384" s="169"/>
      <c r="P384" s="169"/>
      <c r="Q384" s="169"/>
      <c r="R384" s="169"/>
      <c r="S384" s="169"/>
      <c r="T384" s="170"/>
      <c r="AT384" s="164" t="s">
        <v>160</v>
      </c>
      <c r="AU384" s="164" t="s">
        <v>87</v>
      </c>
      <c r="AV384" s="13" t="s">
        <v>87</v>
      </c>
      <c r="AW384" s="13" t="s">
        <v>32</v>
      </c>
      <c r="AX384" s="13" t="s">
        <v>84</v>
      </c>
      <c r="AY384" s="164" t="s">
        <v>123</v>
      </c>
    </row>
    <row r="385" spans="1:65" s="2" customFormat="1" ht="16.5" customHeight="1">
      <c r="A385" s="33"/>
      <c r="B385" s="144"/>
      <c r="C385" s="190" t="s">
        <v>540</v>
      </c>
      <c r="D385" s="190" t="s">
        <v>273</v>
      </c>
      <c r="E385" s="191" t="s">
        <v>541</v>
      </c>
      <c r="F385" s="192" t="s">
        <v>542</v>
      </c>
      <c r="G385" s="193" t="s">
        <v>171</v>
      </c>
      <c r="H385" s="194">
        <v>10</v>
      </c>
      <c r="I385" s="195"/>
      <c r="J385" s="196">
        <f>ROUND(I385*H385,2)</f>
        <v>0</v>
      </c>
      <c r="K385" s="192" t="s">
        <v>130</v>
      </c>
      <c r="L385" s="197"/>
      <c r="M385" s="198" t="s">
        <v>1</v>
      </c>
      <c r="N385" s="199" t="s">
        <v>41</v>
      </c>
      <c r="O385" s="59"/>
      <c r="P385" s="154">
        <f>O385*H385</f>
        <v>0</v>
      </c>
      <c r="Q385" s="154">
        <v>0.75</v>
      </c>
      <c r="R385" s="154">
        <f>Q385*H385</f>
        <v>7.5</v>
      </c>
      <c r="S385" s="154">
        <v>0</v>
      </c>
      <c r="T385" s="155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6" t="s">
        <v>162</v>
      </c>
      <c r="AT385" s="156" t="s">
        <v>273</v>
      </c>
      <c r="AU385" s="156" t="s">
        <v>87</v>
      </c>
      <c r="AY385" s="18" t="s">
        <v>123</v>
      </c>
      <c r="BE385" s="157">
        <f>IF(N385="základní",J385,0)</f>
        <v>0</v>
      </c>
      <c r="BF385" s="157">
        <f>IF(N385="snížená",J385,0)</f>
        <v>0</v>
      </c>
      <c r="BG385" s="157">
        <f>IF(N385="zákl. přenesená",J385,0)</f>
        <v>0</v>
      </c>
      <c r="BH385" s="157">
        <f>IF(N385="sníž. přenesená",J385,0)</f>
        <v>0</v>
      </c>
      <c r="BI385" s="157">
        <f>IF(N385="nulová",J385,0)</f>
        <v>0</v>
      </c>
      <c r="BJ385" s="18" t="s">
        <v>84</v>
      </c>
      <c r="BK385" s="157">
        <f>ROUND(I385*H385,2)</f>
        <v>0</v>
      </c>
      <c r="BL385" s="18" t="s">
        <v>145</v>
      </c>
      <c r="BM385" s="156" t="s">
        <v>543</v>
      </c>
    </row>
    <row r="386" spans="1:65" s="2" customFormat="1" ht="11.25">
      <c r="A386" s="33"/>
      <c r="B386" s="34"/>
      <c r="C386" s="33"/>
      <c r="D386" s="158" t="s">
        <v>133</v>
      </c>
      <c r="E386" s="33"/>
      <c r="F386" s="159" t="s">
        <v>542</v>
      </c>
      <c r="G386" s="33"/>
      <c r="H386" s="33"/>
      <c r="I386" s="160"/>
      <c r="J386" s="33"/>
      <c r="K386" s="33"/>
      <c r="L386" s="34"/>
      <c r="M386" s="161"/>
      <c r="N386" s="162"/>
      <c r="O386" s="59"/>
      <c r="P386" s="59"/>
      <c r="Q386" s="59"/>
      <c r="R386" s="59"/>
      <c r="S386" s="59"/>
      <c r="T386" s="60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8" t="s">
        <v>133</v>
      </c>
      <c r="AU386" s="18" t="s">
        <v>87</v>
      </c>
    </row>
    <row r="387" spans="1:65" s="2" customFormat="1" ht="24">
      <c r="A387" s="33"/>
      <c r="B387" s="144"/>
      <c r="C387" s="145" t="s">
        <v>544</v>
      </c>
      <c r="D387" s="145" t="s">
        <v>126</v>
      </c>
      <c r="E387" s="146" t="s">
        <v>545</v>
      </c>
      <c r="F387" s="147" t="s">
        <v>546</v>
      </c>
      <c r="G387" s="148" t="s">
        <v>189</v>
      </c>
      <c r="H387" s="149">
        <v>215.9</v>
      </c>
      <c r="I387" s="150"/>
      <c r="J387" s="151">
        <f>ROUND(I387*H387,2)</f>
        <v>0</v>
      </c>
      <c r="K387" s="147" t="s">
        <v>130</v>
      </c>
      <c r="L387" s="34"/>
      <c r="M387" s="152" t="s">
        <v>1</v>
      </c>
      <c r="N387" s="153" t="s">
        <v>41</v>
      </c>
      <c r="O387" s="59"/>
      <c r="P387" s="154">
        <f>O387*H387</f>
        <v>0</v>
      </c>
      <c r="Q387" s="154">
        <v>8.4250000000000005E-2</v>
      </c>
      <c r="R387" s="154">
        <f>Q387*H387</f>
        <v>18.189575000000001</v>
      </c>
      <c r="S387" s="154">
        <v>0</v>
      </c>
      <c r="T387" s="155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56" t="s">
        <v>145</v>
      </c>
      <c r="AT387" s="156" t="s">
        <v>126</v>
      </c>
      <c r="AU387" s="156" t="s">
        <v>87</v>
      </c>
      <c r="AY387" s="18" t="s">
        <v>123</v>
      </c>
      <c r="BE387" s="157">
        <f>IF(N387="základní",J387,0)</f>
        <v>0</v>
      </c>
      <c r="BF387" s="157">
        <f>IF(N387="snížená",J387,0)</f>
        <v>0</v>
      </c>
      <c r="BG387" s="157">
        <f>IF(N387="zákl. přenesená",J387,0)</f>
        <v>0</v>
      </c>
      <c r="BH387" s="157">
        <f>IF(N387="sníž. přenesená",J387,0)</f>
        <v>0</v>
      </c>
      <c r="BI387" s="157">
        <f>IF(N387="nulová",J387,0)</f>
        <v>0</v>
      </c>
      <c r="BJ387" s="18" t="s">
        <v>84</v>
      </c>
      <c r="BK387" s="157">
        <f>ROUND(I387*H387,2)</f>
        <v>0</v>
      </c>
      <c r="BL387" s="18" t="s">
        <v>145</v>
      </c>
      <c r="BM387" s="156" t="s">
        <v>547</v>
      </c>
    </row>
    <row r="388" spans="1:65" s="2" customFormat="1" ht="48.75">
      <c r="A388" s="33"/>
      <c r="B388" s="34"/>
      <c r="C388" s="33"/>
      <c r="D388" s="158" t="s">
        <v>133</v>
      </c>
      <c r="E388" s="33"/>
      <c r="F388" s="159" t="s">
        <v>548</v>
      </c>
      <c r="G388" s="33"/>
      <c r="H388" s="33"/>
      <c r="I388" s="160"/>
      <c r="J388" s="33"/>
      <c r="K388" s="33"/>
      <c r="L388" s="34"/>
      <c r="M388" s="161"/>
      <c r="N388" s="162"/>
      <c r="O388" s="59"/>
      <c r="P388" s="59"/>
      <c r="Q388" s="59"/>
      <c r="R388" s="59"/>
      <c r="S388" s="59"/>
      <c r="T388" s="60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8" t="s">
        <v>133</v>
      </c>
      <c r="AU388" s="18" t="s">
        <v>87</v>
      </c>
    </row>
    <row r="389" spans="1:65" s="14" customFormat="1" ht="11.25">
      <c r="B389" s="175"/>
      <c r="D389" s="158" t="s">
        <v>160</v>
      </c>
      <c r="E389" s="176" t="s">
        <v>1</v>
      </c>
      <c r="F389" s="177" t="s">
        <v>260</v>
      </c>
      <c r="H389" s="176" t="s">
        <v>1</v>
      </c>
      <c r="I389" s="178"/>
      <c r="L389" s="175"/>
      <c r="M389" s="179"/>
      <c r="N389" s="180"/>
      <c r="O389" s="180"/>
      <c r="P389" s="180"/>
      <c r="Q389" s="180"/>
      <c r="R389" s="180"/>
      <c r="S389" s="180"/>
      <c r="T389" s="181"/>
      <c r="AT389" s="176" t="s">
        <v>160</v>
      </c>
      <c r="AU389" s="176" t="s">
        <v>87</v>
      </c>
      <c r="AV389" s="14" t="s">
        <v>84</v>
      </c>
      <c r="AW389" s="14" t="s">
        <v>32</v>
      </c>
      <c r="AX389" s="14" t="s">
        <v>76</v>
      </c>
      <c r="AY389" s="176" t="s">
        <v>123</v>
      </c>
    </row>
    <row r="390" spans="1:65" s="13" customFormat="1" ht="11.25">
      <c r="B390" s="163"/>
      <c r="D390" s="158" t="s">
        <v>160</v>
      </c>
      <c r="E390" s="164" t="s">
        <v>1</v>
      </c>
      <c r="F390" s="165" t="s">
        <v>549</v>
      </c>
      <c r="H390" s="166">
        <v>105.8</v>
      </c>
      <c r="I390" s="167"/>
      <c r="L390" s="163"/>
      <c r="M390" s="168"/>
      <c r="N390" s="169"/>
      <c r="O390" s="169"/>
      <c r="P390" s="169"/>
      <c r="Q390" s="169"/>
      <c r="R390" s="169"/>
      <c r="S390" s="169"/>
      <c r="T390" s="170"/>
      <c r="AT390" s="164" t="s">
        <v>160</v>
      </c>
      <c r="AU390" s="164" t="s">
        <v>87</v>
      </c>
      <c r="AV390" s="13" t="s">
        <v>87</v>
      </c>
      <c r="AW390" s="13" t="s">
        <v>32</v>
      </c>
      <c r="AX390" s="13" t="s">
        <v>76</v>
      </c>
      <c r="AY390" s="164" t="s">
        <v>123</v>
      </c>
    </row>
    <row r="391" spans="1:65" s="13" customFormat="1" ht="11.25">
      <c r="B391" s="163"/>
      <c r="D391" s="158" t="s">
        <v>160</v>
      </c>
      <c r="E391" s="164" t="s">
        <v>1</v>
      </c>
      <c r="F391" s="165" t="s">
        <v>550</v>
      </c>
      <c r="H391" s="166">
        <v>11.4</v>
      </c>
      <c r="I391" s="167"/>
      <c r="L391" s="163"/>
      <c r="M391" s="168"/>
      <c r="N391" s="169"/>
      <c r="O391" s="169"/>
      <c r="P391" s="169"/>
      <c r="Q391" s="169"/>
      <c r="R391" s="169"/>
      <c r="S391" s="169"/>
      <c r="T391" s="170"/>
      <c r="AT391" s="164" t="s">
        <v>160</v>
      </c>
      <c r="AU391" s="164" t="s">
        <v>87</v>
      </c>
      <c r="AV391" s="13" t="s">
        <v>87</v>
      </c>
      <c r="AW391" s="13" t="s">
        <v>32</v>
      </c>
      <c r="AX391" s="13" t="s">
        <v>76</v>
      </c>
      <c r="AY391" s="164" t="s">
        <v>123</v>
      </c>
    </row>
    <row r="392" spans="1:65" s="14" customFormat="1" ht="11.25">
      <c r="B392" s="175"/>
      <c r="D392" s="158" t="s">
        <v>160</v>
      </c>
      <c r="E392" s="176" t="s">
        <v>1</v>
      </c>
      <c r="F392" s="177" t="s">
        <v>263</v>
      </c>
      <c r="H392" s="176" t="s">
        <v>1</v>
      </c>
      <c r="I392" s="178"/>
      <c r="L392" s="175"/>
      <c r="M392" s="179"/>
      <c r="N392" s="180"/>
      <c r="O392" s="180"/>
      <c r="P392" s="180"/>
      <c r="Q392" s="180"/>
      <c r="R392" s="180"/>
      <c r="S392" s="180"/>
      <c r="T392" s="181"/>
      <c r="AT392" s="176" t="s">
        <v>160</v>
      </c>
      <c r="AU392" s="176" t="s">
        <v>87</v>
      </c>
      <c r="AV392" s="14" t="s">
        <v>84</v>
      </c>
      <c r="AW392" s="14" t="s">
        <v>32</v>
      </c>
      <c r="AX392" s="14" t="s">
        <v>76</v>
      </c>
      <c r="AY392" s="176" t="s">
        <v>123</v>
      </c>
    </row>
    <row r="393" spans="1:65" s="13" customFormat="1" ht="11.25">
      <c r="B393" s="163"/>
      <c r="D393" s="158" t="s">
        <v>160</v>
      </c>
      <c r="E393" s="164" t="s">
        <v>1</v>
      </c>
      <c r="F393" s="165" t="s">
        <v>551</v>
      </c>
      <c r="H393" s="166">
        <v>88.4</v>
      </c>
      <c r="I393" s="167"/>
      <c r="L393" s="163"/>
      <c r="M393" s="168"/>
      <c r="N393" s="169"/>
      <c r="O393" s="169"/>
      <c r="P393" s="169"/>
      <c r="Q393" s="169"/>
      <c r="R393" s="169"/>
      <c r="S393" s="169"/>
      <c r="T393" s="170"/>
      <c r="AT393" s="164" t="s">
        <v>160</v>
      </c>
      <c r="AU393" s="164" t="s">
        <v>87</v>
      </c>
      <c r="AV393" s="13" t="s">
        <v>87</v>
      </c>
      <c r="AW393" s="13" t="s">
        <v>32</v>
      </c>
      <c r="AX393" s="13" t="s">
        <v>76</v>
      </c>
      <c r="AY393" s="164" t="s">
        <v>123</v>
      </c>
    </row>
    <row r="394" spans="1:65" s="13" customFormat="1" ht="11.25">
      <c r="B394" s="163"/>
      <c r="D394" s="158" t="s">
        <v>160</v>
      </c>
      <c r="E394" s="164" t="s">
        <v>1</v>
      </c>
      <c r="F394" s="165" t="s">
        <v>552</v>
      </c>
      <c r="H394" s="166">
        <v>6.8</v>
      </c>
      <c r="I394" s="167"/>
      <c r="L394" s="163"/>
      <c r="M394" s="168"/>
      <c r="N394" s="169"/>
      <c r="O394" s="169"/>
      <c r="P394" s="169"/>
      <c r="Q394" s="169"/>
      <c r="R394" s="169"/>
      <c r="S394" s="169"/>
      <c r="T394" s="170"/>
      <c r="AT394" s="164" t="s">
        <v>160</v>
      </c>
      <c r="AU394" s="164" t="s">
        <v>87</v>
      </c>
      <c r="AV394" s="13" t="s">
        <v>87</v>
      </c>
      <c r="AW394" s="13" t="s">
        <v>32</v>
      </c>
      <c r="AX394" s="13" t="s">
        <v>76</v>
      </c>
      <c r="AY394" s="164" t="s">
        <v>123</v>
      </c>
    </row>
    <row r="395" spans="1:65" s="13" customFormat="1" ht="11.25">
      <c r="B395" s="163"/>
      <c r="D395" s="158" t="s">
        <v>160</v>
      </c>
      <c r="E395" s="164" t="s">
        <v>1</v>
      </c>
      <c r="F395" s="165" t="s">
        <v>553</v>
      </c>
      <c r="H395" s="166">
        <v>3.5</v>
      </c>
      <c r="I395" s="167"/>
      <c r="L395" s="163"/>
      <c r="M395" s="168"/>
      <c r="N395" s="169"/>
      <c r="O395" s="169"/>
      <c r="P395" s="169"/>
      <c r="Q395" s="169"/>
      <c r="R395" s="169"/>
      <c r="S395" s="169"/>
      <c r="T395" s="170"/>
      <c r="AT395" s="164" t="s">
        <v>160</v>
      </c>
      <c r="AU395" s="164" t="s">
        <v>87</v>
      </c>
      <c r="AV395" s="13" t="s">
        <v>87</v>
      </c>
      <c r="AW395" s="13" t="s">
        <v>32</v>
      </c>
      <c r="AX395" s="13" t="s">
        <v>76</v>
      </c>
      <c r="AY395" s="164" t="s">
        <v>123</v>
      </c>
    </row>
    <row r="396" spans="1:65" s="15" customFormat="1" ht="11.25">
      <c r="B396" s="182"/>
      <c r="D396" s="158" t="s">
        <v>160</v>
      </c>
      <c r="E396" s="183" t="s">
        <v>1</v>
      </c>
      <c r="F396" s="184" t="s">
        <v>203</v>
      </c>
      <c r="H396" s="185">
        <v>215.90000000000003</v>
      </c>
      <c r="I396" s="186"/>
      <c r="L396" s="182"/>
      <c r="M396" s="187"/>
      <c r="N396" s="188"/>
      <c r="O396" s="188"/>
      <c r="P396" s="188"/>
      <c r="Q396" s="188"/>
      <c r="R396" s="188"/>
      <c r="S396" s="188"/>
      <c r="T396" s="189"/>
      <c r="AT396" s="183" t="s">
        <v>160</v>
      </c>
      <c r="AU396" s="183" t="s">
        <v>87</v>
      </c>
      <c r="AV396" s="15" t="s">
        <v>145</v>
      </c>
      <c r="AW396" s="15" t="s">
        <v>32</v>
      </c>
      <c r="AX396" s="15" t="s">
        <v>84</v>
      </c>
      <c r="AY396" s="183" t="s">
        <v>123</v>
      </c>
    </row>
    <row r="397" spans="1:65" s="2" customFormat="1" ht="24">
      <c r="A397" s="33"/>
      <c r="B397" s="144"/>
      <c r="C397" s="190" t="s">
        <v>554</v>
      </c>
      <c r="D397" s="190" t="s">
        <v>273</v>
      </c>
      <c r="E397" s="191" t="s">
        <v>555</v>
      </c>
      <c r="F397" s="192" t="s">
        <v>556</v>
      </c>
      <c r="G397" s="193" t="s">
        <v>189</v>
      </c>
      <c r="H397" s="194">
        <v>3.605</v>
      </c>
      <c r="I397" s="195"/>
      <c r="J397" s="196">
        <f>ROUND(I397*H397,2)</f>
        <v>0</v>
      </c>
      <c r="K397" s="192" t="s">
        <v>130</v>
      </c>
      <c r="L397" s="197"/>
      <c r="M397" s="198" t="s">
        <v>1</v>
      </c>
      <c r="N397" s="199" t="s">
        <v>41</v>
      </c>
      <c r="O397" s="59"/>
      <c r="P397" s="154">
        <f>O397*H397</f>
        <v>0</v>
      </c>
      <c r="Q397" s="154">
        <v>0.13100000000000001</v>
      </c>
      <c r="R397" s="154">
        <f>Q397*H397</f>
        <v>0.47225500000000004</v>
      </c>
      <c r="S397" s="154">
        <v>0</v>
      </c>
      <c r="T397" s="155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56" t="s">
        <v>162</v>
      </c>
      <c r="AT397" s="156" t="s">
        <v>273</v>
      </c>
      <c r="AU397" s="156" t="s">
        <v>87</v>
      </c>
      <c r="AY397" s="18" t="s">
        <v>123</v>
      </c>
      <c r="BE397" s="157">
        <f>IF(N397="základní",J397,0)</f>
        <v>0</v>
      </c>
      <c r="BF397" s="157">
        <f>IF(N397="snížená",J397,0)</f>
        <v>0</v>
      </c>
      <c r="BG397" s="157">
        <f>IF(N397="zákl. přenesená",J397,0)</f>
        <v>0</v>
      </c>
      <c r="BH397" s="157">
        <f>IF(N397="sníž. přenesená",J397,0)</f>
        <v>0</v>
      </c>
      <c r="BI397" s="157">
        <f>IF(N397="nulová",J397,0)</f>
        <v>0</v>
      </c>
      <c r="BJ397" s="18" t="s">
        <v>84</v>
      </c>
      <c r="BK397" s="157">
        <f>ROUND(I397*H397,2)</f>
        <v>0</v>
      </c>
      <c r="BL397" s="18" t="s">
        <v>145</v>
      </c>
      <c r="BM397" s="156" t="s">
        <v>557</v>
      </c>
    </row>
    <row r="398" spans="1:65" s="2" customFormat="1" ht="11.25">
      <c r="A398" s="33"/>
      <c r="B398" s="34"/>
      <c r="C398" s="33"/>
      <c r="D398" s="158" t="s">
        <v>133</v>
      </c>
      <c r="E398" s="33"/>
      <c r="F398" s="159" t="s">
        <v>556</v>
      </c>
      <c r="G398" s="33"/>
      <c r="H398" s="33"/>
      <c r="I398" s="160"/>
      <c r="J398" s="33"/>
      <c r="K398" s="33"/>
      <c r="L398" s="34"/>
      <c r="M398" s="161"/>
      <c r="N398" s="162"/>
      <c r="O398" s="59"/>
      <c r="P398" s="59"/>
      <c r="Q398" s="59"/>
      <c r="R398" s="59"/>
      <c r="S398" s="59"/>
      <c r="T398" s="60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8" t="s">
        <v>133</v>
      </c>
      <c r="AU398" s="18" t="s">
        <v>87</v>
      </c>
    </row>
    <row r="399" spans="1:65" s="13" customFormat="1" ht="11.25">
      <c r="B399" s="163"/>
      <c r="D399" s="158" t="s">
        <v>160</v>
      </c>
      <c r="E399" s="164" t="s">
        <v>1</v>
      </c>
      <c r="F399" s="165" t="s">
        <v>558</v>
      </c>
      <c r="H399" s="166">
        <v>3.605</v>
      </c>
      <c r="I399" s="167"/>
      <c r="L399" s="163"/>
      <c r="M399" s="168"/>
      <c r="N399" s="169"/>
      <c r="O399" s="169"/>
      <c r="P399" s="169"/>
      <c r="Q399" s="169"/>
      <c r="R399" s="169"/>
      <c r="S399" s="169"/>
      <c r="T399" s="170"/>
      <c r="AT399" s="164" t="s">
        <v>160</v>
      </c>
      <c r="AU399" s="164" t="s">
        <v>87</v>
      </c>
      <c r="AV399" s="13" t="s">
        <v>87</v>
      </c>
      <c r="AW399" s="13" t="s">
        <v>32</v>
      </c>
      <c r="AX399" s="13" t="s">
        <v>84</v>
      </c>
      <c r="AY399" s="164" t="s">
        <v>123</v>
      </c>
    </row>
    <row r="400" spans="1:65" s="2" customFormat="1" ht="21.75" customHeight="1">
      <c r="A400" s="33"/>
      <c r="B400" s="144"/>
      <c r="C400" s="190" t="s">
        <v>559</v>
      </c>
      <c r="D400" s="190" t="s">
        <v>273</v>
      </c>
      <c r="E400" s="191" t="s">
        <v>560</v>
      </c>
      <c r="F400" s="192" t="s">
        <v>561</v>
      </c>
      <c r="G400" s="193" t="s">
        <v>189</v>
      </c>
      <c r="H400" s="194">
        <v>218.77199999999999</v>
      </c>
      <c r="I400" s="195"/>
      <c r="J400" s="196">
        <f>ROUND(I400*H400,2)</f>
        <v>0</v>
      </c>
      <c r="K400" s="192" t="s">
        <v>130</v>
      </c>
      <c r="L400" s="197"/>
      <c r="M400" s="198" t="s">
        <v>1</v>
      </c>
      <c r="N400" s="199" t="s">
        <v>41</v>
      </c>
      <c r="O400" s="59"/>
      <c r="P400" s="154">
        <f>O400*H400</f>
        <v>0</v>
      </c>
      <c r="Q400" s="154">
        <v>0.13100000000000001</v>
      </c>
      <c r="R400" s="154">
        <f>Q400*H400</f>
        <v>28.659132</v>
      </c>
      <c r="S400" s="154">
        <v>0</v>
      </c>
      <c r="T400" s="155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56" t="s">
        <v>162</v>
      </c>
      <c r="AT400" s="156" t="s">
        <v>273</v>
      </c>
      <c r="AU400" s="156" t="s">
        <v>87</v>
      </c>
      <c r="AY400" s="18" t="s">
        <v>123</v>
      </c>
      <c r="BE400" s="157">
        <f>IF(N400="základní",J400,0)</f>
        <v>0</v>
      </c>
      <c r="BF400" s="157">
        <f>IF(N400="snížená",J400,0)</f>
        <v>0</v>
      </c>
      <c r="BG400" s="157">
        <f>IF(N400="zákl. přenesená",J400,0)</f>
        <v>0</v>
      </c>
      <c r="BH400" s="157">
        <f>IF(N400="sníž. přenesená",J400,0)</f>
        <v>0</v>
      </c>
      <c r="BI400" s="157">
        <f>IF(N400="nulová",J400,0)</f>
        <v>0</v>
      </c>
      <c r="BJ400" s="18" t="s">
        <v>84</v>
      </c>
      <c r="BK400" s="157">
        <f>ROUND(I400*H400,2)</f>
        <v>0</v>
      </c>
      <c r="BL400" s="18" t="s">
        <v>145</v>
      </c>
      <c r="BM400" s="156" t="s">
        <v>562</v>
      </c>
    </row>
    <row r="401" spans="1:65" s="2" customFormat="1" ht="11.25">
      <c r="A401" s="33"/>
      <c r="B401" s="34"/>
      <c r="C401" s="33"/>
      <c r="D401" s="158" t="s">
        <v>133</v>
      </c>
      <c r="E401" s="33"/>
      <c r="F401" s="159" t="s">
        <v>561</v>
      </c>
      <c r="G401" s="33"/>
      <c r="H401" s="33"/>
      <c r="I401" s="160"/>
      <c r="J401" s="33"/>
      <c r="K401" s="33"/>
      <c r="L401" s="34"/>
      <c r="M401" s="161"/>
      <c r="N401" s="162"/>
      <c r="O401" s="59"/>
      <c r="P401" s="59"/>
      <c r="Q401" s="59"/>
      <c r="R401" s="59"/>
      <c r="S401" s="59"/>
      <c r="T401" s="60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8" t="s">
        <v>133</v>
      </c>
      <c r="AU401" s="18" t="s">
        <v>87</v>
      </c>
    </row>
    <row r="402" spans="1:65" s="13" customFormat="1" ht="11.25">
      <c r="B402" s="163"/>
      <c r="D402" s="158" t="s">
        <v>160</v>
      </c>
      <c r="E402" s="164" t="s">
        <v>1</v>
      </c>
      <c r="F402" s="165" t="s">
        <v>563</v>
      </c>
      <c r="H402" s="166">
        <v>218.77199999999999</v>
      </c>
      <c r="I402" s="167"/>
      <c r="L402" s="163"/>
      <c r="M402" s="168"/>
      <c r="N402" s="169"/>
      <c r="O402" s="169"/>
      <c r="P402" s="169"/>
      <c r="Q402" s="169"/>
      <c r="R402" s="169"/>
      <c r="S402" s="169"/>
      <c r="T402" s="170"/>
      <c r="AT402" s="164" t="s">
        <v>160</v>
      </c>
      <c r="AU402" s="164" t="s">
        <v>87</v>
      </c>
      <c r="AV402" s="13" t="s">
        <v>87</v>
      </c>
      <c r="AW402" s="13" t="s">
        <v>32</v>
      </c>
      <c r="AX402" s="13" t="s">
        <v>84</v>
      </c>
      <c r="AY402" s="164" t="s">
        <v>123</v>
      </c>
    </row>
    <row r="403" spans="1:65" s="2" customFormat="1" ht="24">
      <c r="A403" s="33"/>
      <c r="B403" s="144"/>
      <c r="C403" s="145" t="s">
        <v>564</v>
      </c>
      <c r="D403" s="145" t="s">
        <v>126</v>
      </c>
      <c r="E403" s="146" t="s">
        <v>565</v>
      </c>
      <c r="F403" s="147" t="s">
        <v>566</v>
      </c>
      <c r="G403" s="148" t="s">
        <v>189</v>
      </c>
      <c r="H403" s="149">
        <v>174.5</v>
      </c>
      <c r="I403" s="150"/>
      <c r="J403" s="151">
        <f>ROUND(I403*H403,2)</f>
        <v>0</v>
      </c>
      <c r="K403" s="147" t="s">
        <v>130</v>
      </c>
      <c r="L403" s="34"/>
      <c r="M403" s="152" t="s">
        <v>1</v>
      </c>
      <c r="N403" s="153" t="s">
        <v>41</v>
      </c>
      <c r="O403" s="59"/>
      <c r="P403" s="154">
        <f>O403*H403</f>
        <v>0</v>
      </c>
      <c r="Q403" s="154">
        <v>8.5650000000000004E-2</v>
      </c>
      <c r="R403" s="154">
        <f>Q403*H403</f>
        <v>14.945925000000001</v>
      </c>
      <c r="S403" s="154">
        <v>0</v>
      </c>
      <c r="T403" s="155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56" t="s">
        <v>145</v>
      </c>
      <c r="AT403" s="156" t="s">
        <v>126</v>
      </c>
      <c r="AU403" s="156" t="s">
        <v>87</v>
      </c>
      <c r="AY403" s="18" t="s">
        <v>123</v>
      </c>
      <c r="BE403" s="157">
        <f>IF(N403="základní",J403,0)</f>
        <v>0</v>
      </c>
      <c r="BF403" s="157">
        <f>IF(N403="snížená",J403,0)</f>
        <v>0</v>
      </c>
      <c r="BG403" s="157">
        <f>IF(N403="zákl. přenesená",J403,0)</f>
        <v>0</v>
      </c>
      <c r="BH403" s="157">
        <f>IF(N403="sníž. přenesená",J403,0)</f>
        <v>0</v>
      </c>
      <c r="BI403" s="157">
        <f>IF(N403="nulová",J403,0)</f>
        <v>0</v>
      </c>
      <c r="BJ403" s="18" t="s">
        <v>84</v>
      </c>
      <c r="BK403" s="157">
        <f>ROUND(I403*H403,2)</f>
        <v>0</v>
      </c>
      <c r="BL403" s="18" t="s">
        <v>145</v>
      </c>
      <c r="BM403" s="156" t="s">
        <v>567</v>
      </c>
    </row>
    <row r="404" spans="1:65" s="2" customFormat="1" ht="48.75">
      <c r="A404" s="33"/>
      <c r="B404" s="34"/>
      <c r="C404" s="33"/>
      <c r="D404" s="158" t="s">
        <v>133</v>
      </c>
      <c r="E404" s="33"/>
      <c r="F404" s="159" t="s">
        <v>568</v>
      </c>
      <c r="G404" s="33"/>
      <c r="H404" s="33"/>
      <c r="I404" s="160"/>
      <c r="J404" s="33"/>
      <c r="K404" s="33"/>
      <c r="L404" s="34"/>
      <c r="M404" s="161"/>
      <c r="N404" s="162"/>
      <c r="O404" s="59"/>
      <c r="P404" s="59"/>
      <c r="Q404" s="59"/>
      <c r="R404" s="59"/>
      <c r="S404" s="59"/>
      <c r="T404" s="60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8" t="s">
        <v>133</v>
      </c>
      <c r="AU404" s="18" t="s">
        <v>87</v>
      </c>
    </row>
    <row r="405" spans="1:65" s="14" customFormat="1" ht="11.25">
      <c r="B405" s="175"/>
      <c r="D405" s="158" t="s">
        <v>160</v>
      </c>
      <c r="E405" s="176" t="s">
        <v>1</v>
      </c>
      <c r="F405" s="177" t="s">
        <v>569</v>
      </c>
      <c r="H405" s="176" t="s">
        <v>1</v>
      </c>
      <c r="I405" s="178"/>
      <c r="L405" s="175"/>
      <c r="M405" s="179"/>
      <c r="N405" s="180"/>
      <c r="O405" s="180"/>
      <c r="P405" s="180"/>
      <c r="Q405" s="180"/>
      <c r="R405" s="180"/>
      <c r="S405" s="180"/>
      <c r="T405" s="181"/>
      <c r="AT405" s="176" t="s">
        <v>160</v>
      </c>
      <c r="AU405" s="176" t="s">
        <v>87</v>
      </c>
      <c r="AV405" s="14" t="s">
        <v>84</v>
      </c>
      <c r="AW405" s="14" t="s">
        <v>32</v>
      </c>
      <c r="AX405" s="14" t="s">
        <v>76</v>
      </c>
      <c r="AY405" s="176" t="s">
        <v>123</v>
      </c>
    </row>
    <row r="406" spans="1:65" s="13" customFormat="1" ht="11.25">
      <c r="B406" s="163"/>
      <c r="D406" s="158" t="s">
        <v>160</v>
      </c>
      <c r="E406" s="164" t="s">
        <v>1</v>
      </c>
      <c r="F406" s="165" t="s">
        <v>570</v>
      </c>
      <c r="H406" s="166">
        <v>43.1</v>
      </c>
      <c r="I406" s="167"/>
      <c r="L406" s="163"/>
      <c r="M406" s="168"/>
      <c r="N406" s="169"/>
      <c r="O406" s="169"/>
      <c r="P406" s="169"/>
      <c r="Q406" s="169"/>
      <c r="R406" s="169"/>
      <c r="S406" s="169"/>
      <c r="T406" s="170"/>
      <c r="AT406" s="164" t="s">
        <v>160</v>
      </c>
      <c r="AU406" s="164" t="s">
        <v>87</v>
      </c>
      <c r="AV406" s="13" t="s">
        <v>87</v>
      </c>
      <c r="AW406" s="13" t="s">
        <v>32</v>
      </c>
      <c r="AX406" s="13" t="s">
        <v>76</v>
      </c>
      <c r="AY406" s="164" t="s">
        <v>123</v>
      </c>
    </row>
    <row r="407" spans="1:65" s="16" customFormat="1" ht="11.25">
      <c r="B407" s="200"/>
      <c r="D407" s="158" t="s">
        <v>160</v>
      </c>
      <c r="E407" s="201" t="s">
        <v>1</v>
      </c>
      <c r="F407" s="202" t="s">
        <v>311</v>
      </c>
      <c r="H407" s="203">
        <v>43.1</v>
      </c>
      <c r="I407" s="204"/>
      <c r="L407" s="200"/>
      <c r="M407" s="205"/>
      <c r="N407" s="206"/>
      <c r="O407" s="206"/>
      <c r="P407" s="206"/>
      <c r="Q407" s="206"/>
      <c r="R407" s="206"/>
      <c r="S407" s="206"/>
      <c r="T407" s="207"/>
      <c r="AT407" s="201" t="s">
        <v>160</v>
      </c>
      <c r="AU407" s="201" t="s">
        <v>87</v>
      </c>
      <c r="AV407" s="16" t="s">
        <v>139</v>
      </c>
      <c r="AW407" s="16" t="s">
        <v>32</v>
      </c>
      <c r="AX407" s="16" t="s">
        <v>76</v>
      </c>
      <c r="AY407" s="201" t="s">
        <v>123</v>
      </c>
    </row>
    <row r="408" spans="1:65" s="14" customFormat="1" ht="11.25">
      <c r="B408" s="175"/>
      <c r="D408" s="158" t="s">
        <v>160</v>
      </c>
      <c r="E408" s="176" t="s">
        <v>1</v>
      </c>
      <c r="F408" s="177" t="s">
        <v>312</v>
      </c>
      <c r="H408" s="176" t="s">
        <v>1</v>
      </c>
      <c r="I408" s="178"/>
      <c r="L408" s="175"/>
      <c r="M408" s="179"/>
      <c r="N408" s="180"/>
      <c r="O408" s="180"/>
      <c r="P408" s="180"/>
      <c r="Q408" s="180"/>
      <c r="R408" s="180"/>
      <c r="S408" s="180"/>
      <c r="T408" s="181"/>
      <c r="AT408" s="176" t="s">
        <v>160</v>
      </c>
      <c r="AU408" s="176" t="s">
        <v>87</v>
      </c>
      <c r="AV408" s="14" t="s">
        <v>84</v>
      </c>
      <c r="AW408" s="14" t="s">
        <v>32</v>
      </c>
      <c r="AX408" s="14" t="s">
        <v>76</v>
      </c>
      <c r="AY408" s="176" t="s">
        <v>123</v>
      </c>
    </row>
    <row r="409" spans="1:65" s="14" customFormat="1" ht="11.25">
      <c r="B409" s="175"/>
      <c r="D409" s="158" t="s">
        <v>160</v>
      </c>
      <c r="E409" s="176" t="s">
        <v>1</v>
      </c>
      <c r="F409" s="177" t="s">
        <v>260</v>
      </c>
      <c r="H409" s="176" t="s">
        <v>1</v>
      </c>
      <c r="I409" s="178"/>
      <c r="L409" s="175"/>
      <c r="M409" s="179"/>
      <c r="N409" s="180"/>
      <c r="O409" s="180"/>
      <c r="P409" s="180"/>
      <c r="Q409" s="180"/>
      <c r="R409" s="180"/>
      <c r="S409" s="180"/>
      <c r="T409" s="181"/>
      <c r="AT409" s="176" t="s">
        <v>160</v>
      </c>
      <c r="AU409" s="176" t="s">
        <v>87</v>
      </c>
      <c r="AV409" s="14" t="s">
        <v>84</v>
      </c>
      <c r="AW409" s="14" t="s">
        <v>32</v>
      </c>
      <c r="AX409" s="14" t="s">
        <v>76</v>
      </c>
      <c r="AY409" s="176" t="s">
        <v>123</v>
      </c>
    </row>
    <row r="410" spans="1:65" s="13" customFormat="1" ht="11.25">
      <c r="B410" s="163"/>
      <c r="D410" s="158" t="s">
        <v>160</v>
      </c>
      <c r="E410" s="164" t="s">
        <v>1</v>
      </c>
      <c r="F410" s="165" t="s">
        <v>571</v>
      </c>
      <c r="H410" s="166">
        <v>22.6</v>
      </c>
      <c r="I410" s="167"/>
      <c r="L410" s="163"/>
      <c r="M410" s="168"/>
      <c r="N410" s="169"/>
      <c r="O410" s="169"/>
      <c r="P410" s="169"/>
      <c r="Q410" s="169"/>
      <c r="R410" s="169"/>
      <c r="S410" s="169"/>
      <c r="T410" s="170"/>
      <c r="AT410" s="164" t="s">
        <v>160</v>
      </c>
      <c r="AU410" s="164" t="s">
        <v>87</v>
      </c>
      <c r="AV410" s="13" t="s">
        <v>87</v>
      </c>
      <c r="AW410" s="13" t="s">
        <v>32</v>
      </c>
      <c r="AX410" s="13" t="s">
        <v>76</v>
      </c>
      <c r="AY410" s="164" t="s">
        <v>123</v>
      </c>
    </row>
    <row r="411" spans="1:65" s="13" customFormat="1" ht="11.25">
      <c r="B411" s="163"/>
      <c r="D411" s="158" t="s">
        <v>160</v>
      </c>
      <c r="E411" s="164" t="s">
        <v>1</v>
      </c>
      <c r="F411" s="165" t="s">
        <v>572</v>
      </c>
      <c r="H411" s="166">
        <v>15</v>
      </c>
      <c r="I411" s="167"/>
      <c r="L411" s="163"/>
      <c r="M411" s="168"/>
      <c r="N411" s="169"/>
      <c r="O411" s="169"/>
      <c r="P411" s="169"/>
      <c r="Q411" s="169"/>
      <c r="R411" s="169"/>
      <c r="S411" s="169"/>
      <c r="T411" s="170"/>
      <c r="AT411" s="164" t="s">
        <v>160</v>
      </c>
      <c r="AU411" s="164" t="s">
        <v>87</v>
      </c>
      <c r="AV411" s="13" t="s">
        <v>87</v>
      </c>
      <c r="AW411" s="13" t="s">
        <v>32</v>
      </c>
      <c r="AX411" s="13" t="s">
        <v>76</v>
      </c>
      <c r="AY411" s="164" t="s">
        <v>123</v>
      </c>
    </row>
    <row r="412" spans="1:65" s="14" customFormat="1" ht="11.25">
      <c r="B412" s="175"/>
      <c r="D412" s="158" t="s">
        <v>160</v>
      </c>
      <c r="E412" s="176" t="s">
        <v>1</v>
      </c>
      <c r="F412" s="177" t="s">
        <v>263</v>
      </c>
      <c r="H412" s="176" t="s">
        <v>1</v>
      </c>
      <c r="I412" s="178"/>
      <c r="L412" s="175"/>
      <c r="M412" s="179"/>
      <c r="N412" s="180"/>
      <c r="O412" s="180"/>
      <c r="P412" s="180"/>
      <c r="Q412" s="180"/>
      <c r="R412" s="180"/>
      <c r="S412" s="180"/>
      <c r="T412" s="181"/>
      <c r="AT412" s="176" t="s">
        <v>160</v>
      </c>
      <c r="AU412" s="176" t="s">
        <v>87</v>
      </c>
      <c r="AV412" s="14" t="s">
        <v>84</v>
      </c>
      <c r="AW412" s="14" t="s">
        <v>32</v>
      </c>
      <c r="AX412" s="14" t="s">
        <v>76</v>
      </c>
      <c r="AY412" s="176" t="s">
        <v>123</v>
      </c>
    </row>
    <row r="413" spans="1:65" s="13" customFormat="1" ht="11.25">
      <c r="B413" s="163"/>
      <c r="D413" s="158" t="s">
        <v>160</v>
      </c>
      <c r="E413" s="164" t="s">
        <v>1</v>
      </c>
      <c r="F413" s="165" t="s">
        <v>573</v>
      </c>
      <c r="H413" s="166">
        <v>26.8</v>
      </c>
      <c r="I413" s="167"/>
      <c r="L413" s="163"/>
      <c r="M413" s="168"/>
      <c r="N413" s="169"/>
      <c r="O413" s="169"/>
      <c r="P413" s="169"/>
      <c r="Q413" s="169"/>
      <c r="R413" s="169"/>
      <c r="S413" s="169"/>
      <c r="T413" s="170"/>
      <c r="AT413" s="164" t="s">
        <v>160</v>
      </c>
      <c r="AU413" s="164" t="s">
        <v>87</v>
      </c>
      <c r="AV413" s="13" t="s">
        <v>87</v>
      </c>
      <c r="AW413" s="13" t="s">
        <v>32</v>
      </c>
      <c r="AX413" s="13" t="s">
        <v>76</v>
      </c>
      <c r="AY413" s="164" t="s">
        <v>123</v>
      </c>
    </row>
    <row r="414" spans="1:65" s="13" customFormat="1" ht="11.25">
      <c r="B414" s="163"/>
      <c r="D414" s="158" t="s">
        <v>160</v>
      </c>
      <c r="E414" s="164" t="s">
        <v>1</v>
      </c>
      <c r="F414" s="165" t="s">
        <v>574</v>
      </c>
      <c r="H414" s="166">
        <v>31.7</v>
      </c>
      <c r="I414" s="167"/>
      <c r="L414" s="163"/>
      <c r="M414" s="168"/>
      <c r="N414" s="169"/>
      <c r="O414" s="169"/>
      <c r="P414" s="169"/>
      <c r="Q414" s="169"/>
      <c r="R414" s="169"/>
      <c r="S414" s="169"/>
      <c r="T414" s="170"/>
      <c r="AT414" s="164" t="s">
        <v>160</v>
      </c>
      <c r="AU414" s="164" t="s">
        <v>87</v>
      </c>
      <c r="AV414" s="13" t="s">
        <v>87</v>
      </c>
      <c r="AW414" s="13" t="s">
        <v>32</v>
      </c>
      <c r="AX414" s="13" t="s">
        <v>76</v>
      </c>
      <c r="AY414" s="164" t="s">
        <v>123</v>
      </c>
    </row>
    <row r="415" spans="1:65" s="13" customFormat="1" ht="11.25">
      <c r="B415" s="163"/>
      <c r="D415" s="158" t="s">
        <v>160</v>
      </c>
      <c r="E415" s="164" t="s">
        <v>1</v>
      </c>
      <c r="F415" s="165" t="s">
        <v>575</v>
      </c>
      <c r="H415" s="166">
        <v>7.8</v>
      </c>
      <c r="I415" s="167"/>
      <c r="L415" s="163"/>
      <c r="M415" s="168"/>
      <c r="N415" s="169"/>
      <c r="O415" s="169"/>
      <c r="P415" s="169"/>
      <c r="Q415" s="169"/>
      <c r="R415" s="169"/>
      <c r="S415" s="169"/>
      <c r="T415" s="170"/>
      <c r="AT415" s="164" t="s">
        <v>160</v>
      </c>
      <c r="AU415" s="164" t="s">
        <v>87</v>
      </c>
      <c r="AV415" s="13" t="s">
        <v>87</v>
      </c>
      <c r="AW415" s="13" t="s">
        <v>32</v>
      </c>
      <c r="AX415" s="13" t="s">
        <v>76</v>
      </c>
      <c r="AY415" s="164" t="s">
        <v>123</v>
      </c>
    </row>
    <row r="416" spans="1:65" s="16" customFormat="1" ht="11.25">
      <c r="B416" s="200"/>
      <c r="D416" s="158" t="s">
        <v>160</v>
      </c>
      <c r="E416" s="201" t="s">
        <v>1</v>
      </c>
      <c r="F416" s="202" t="s">
        <v>311</v>
      </c>
      <c r="H416" s="203">
        <v>103.9</v>
      </c>
      <c r="I416" s="204"/>
      <c r="L416" s="200"/>
      <c r="M416" s="205"/>
      <c r="N416" s="206"/>
      <c r="O416" s="206"/>
      <c r="P416" s="206"/>
      <c r="Q416" s="206"/>
      <c r="R416" s="206"/>
      <c r="S416" s="206"/>
      <c r="T416" s="207"/>
      <c r="AT416" s="201" t="s">
        <v>160</v>
      </c>
      <c r="AU416" s="201" t="s">
        <v>87</v>
      </c>
      <c r="AV416" s="16" t="s">
        <v>139</v>
      </c>
      <c r="AW416" s="16" t="s">
        <v>32</v>
      </c>
      <c r="AX416" s="16" t="s">
        <v>76</v>
      </c>
      <c r="AY416" s="201" t="s">
        <v>123</v>
      </c>
    </row>
    <row r="417" spans="1:65" s="13" customFormat="1" ht="11.25">
      <c r="B417" s="163"/>
      <c r="D417" s="158" t="s">
        <v>160</v>
      </c>
      <c r="E417" s="164" t="s">
        <v>1</v>
      </c>
      <c r="F417" s="165" t="s">
        <v>576</v>
      </c>
      <c r="H417" s="166">
        <v>27.5</v>
      </c>
      <c r="I417" s="167"/>
      <c r="L417" s="163"/>
      <c r="M417" s="168"/>
      <c r="N417" s="169"/>
      <c r="O417" s="169"/>
      <c r="P417" s="169"/>
      <c r="Q417" s="169"/>
      <c r="R417" s="169"/>
      <c r="S417" s="169"/>
      <c r="T417" s="170"/>
      <c r="AT417" s="164" t="s">
        <v>160</v>
      </c>
      <c r="AU417" s="164" t="s">
        <v>87</v>
      </c>
      <c r="AV417" s="13" t="s">
        <v>87</v>
      </c>
      <c r="AW417" s="13" t="s">
        <v>32</v>
      </c>
      <c r="AX417" s="13" t="s">
        <v>76</v>
      </c>
      <c r="AY417" s="164" t="s">
        <v>123</v>
      </c>
    </row>
    <row r="418" spans="1:65" s="15" customFormat="1" ht="11.25">
      <c r="B418" s="182"/>
      <c r="D418" s="158" t="s">
        <v>160</v>
      </c>
      <c r="E418" s="183" t="s">
        <v>1</v>
      </c>
      <c r="F418" s="184" t="s">
        <v>203</v>
      </c>
      <c r="H418" s="185">
        <v>174.5</v>
      </c>
      <c r="I418" s="186"/>
      <c r="L418" s="182"/>
      <c r="M418" s="187"/>
      <c r="N418" s="188"/>
      <c r="O418" s="188"/>
      <c r="P418" s="188"/>
      <c r="Q418" s="188"/>
      <c r="R418" s="188"/>
      <c r="S418" s="188"/>
      <c r="T418" s="189"/>
      <c r="AT418" s="183" t="s">
        <v>160</v>
      </c>
      <c r="AU418" s="183" t="s">
        <v>87</v>
      </c>
      <c r="AV418" s="15" t="s">
        <v>145</v>
      </c>
      <c r="AW418" s="15" t="s">
        <v>32</v>
      </c>
      <c r="AX418" s="15" t="s">
        <v>84</v>
      </c>
      <c r="AY418" s="183" t="s">
        <v>123</v>
      </c>
    </row>
    <row r="419" spans="1:65" s="2" customFormat="1" ht="24">
      <c r="A419" s="33"/>
      <c r="B419" s="144"/>
      <c r="C419" s="190" t="s">
        <v>577</v>
      </c>
      <c r="D419" s="190" t="s">
        <v>273</v>
      </c>
      <c r="E419" s="191" t="s">
        <v>578</v>
      </c>
      <c r="F419" s="192" t="s">
        <v>579</v>
      </c>
      <c r="G419" s="193" t="s">
        <v>189</v>
      </c>
      <c r="H419" s="194">
        <v>14.801</v>
      </c>
      <c r="I419" s="195"/>
      <c r="J419" s="196">
        <f>ROUND(I419*H419,2)</f>
        <v>0</v>
      </c>
      <c r="K419" s="192" t="s">
        <v>130</v>
      </c>
      <c r="L419" s="197"/>
      <c r="M419" s="198" t="s">
        <v>1</v>
      </c>
      <c r="N419" s="199" t="s">
        <v>41</v>
      </c>
      <c r="O419" s="59"/>
      <c r="P419" s="154">
        <f>O419*H419</f>
        <v>0</v>
      </c>
      <c r="Q419" s="154">
        <v>0.17599999999999999</v>
      </c>
      <c r="R419" s="154">
        <f>Q419*H419</f>
        <v>2.6049759999999997</v>
      </c>
      <c r="S419" s="154">
        <v>0</v>
      </c>
      <c r="T419" s="155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56" t="s">
        <v>162</v>
      </c>
      <c r="AT419" s="156" t="s">
        <v>273</v>
      </c>
      <c r="AU419" s="156" t="s">
        <v>87</v>
      </c>
      <c r="AY419" s="18" t="s">
        <v>123</v>
      </c>
      <c r="BE419" s="157">
        <f>IF(N419="základní",J419,0)</f>
        <v>0</v>
      </c>
      <c r="BF419" s="157">
        <f>IF(N419="snížená",J419,0)</f>
        <v>0</v>
      </c>
      <c r="BG419" s="157">
        <f>IF(N419="zákl. přenesená",J419,0)</f>
        <v>0</v>
      </c>
      <c r="BH419" s="157">
        <f>IF(N419="sníž. přenesená",J419,0)</f>
        <v>0</v>
      </c>
      <c r="BI419" s="157">
        <f>IF(N419="nulová",J419,0)</f>
        <v>0</v>
      </c>
      <c r="BJ419" s="18" t="s">
        <v>84</v>
      </c>
      <c r="BK419" s="157">
        <f>ROUND(I419*H419,2)</f>
        <v>0</v>
      </c>
      <c r="BL419" s="18" t="s">
        <v>145</v>
      </c>
      <c r="BM419" s="156" t="s">
        <v>580</v>
      </c>
    </row>
    <row r="420" spans="1:65" s="2" customFormat="1" ht="11.25">
      <c r="A420" s="33"/>
      <c r="B420" s="34"/>
      <c r="C420" s="33"/>
      <c r="D420" s="158" t="s">
        <v>133</v>
      </c>
      <c r="E420" s="33"/>
      <c r="F420" s="159" t="s">
        <v>579</v>
      </c>
      <c r="G420" s="33"/>
      <c r="H420" s="33"/>
      <c r="I420" s="160"/>
      <c r="J420" s="33"/>
      <c r="K420" s="33"/>
      <c r="L420" s="34"/>
      <c r="M420" s="161"/>
      <c r="N420" s="162"/>
      <c r="O420" s="59"/>
      <c r="P420" s="59"/>
      <c r="Q420" s="59"/>
      <c r="R420" s="59"/>
      <c r="S420" s="59"/>
      <c r="T420" s="60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8" t="s">
        <v>133</v>
      </c>
      <c r="AU420" s="18" t="s">
        <v>87</v>
      </c>
    </row>
    <row r="421" spans="1:65" s="2" customFormat="1" ht="19.5">
      <c r="A421" s="33"/>
      <c r="B421" s="34"/>
      <c r="C421" s="33"/>
      <c r="D421" s="158" t="s">
        <v>581</v>
      </c>
      <c r="E421" s="33"/>
      <c r="F421" s="208" t="s">
        <v>582</v>
      </c>
      <c r="G421" s="33"/>
      <c r="H421" s="33"/>
      <c r="I421" s="160"/>
      <c r="J421" s="33"/>
      <c r="K421" s="33"/>
      <c r="L421" s="34"/>
      <c r="M421" s="161"/>
      <c r="N421" s="162"/>
      <c r="O421" s="59"/>
      <c r="P421" s="59"/>
      <c r="Q421" s="59"/>
      <c r="R421" s="59"/>
      <c r="S421" s="59"/>
      <c r="T421" s="60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8" t="s">
        <v>581</v>
      </c>
      <c r="AU421" s="18" t="s">
        <v>87</v>
      </c>
    </row>
    <row r="422" spans="1:65" s="13" customFormat="1" ht="11.25">
      <c r="B422" s="163"/>
      <c r="D422" s="158" t="s">
        <v>160</v>
      </c>
      <c r="E422" s="164" t="s">
        <v>1</v>
      </c>
      <c r="F422" s="165" t="s">
        <v>583</v>
      </c>
      <c r="H422" s="166">
        <v>14.801</v>
      </c>
      <c r="I422" s="167"/>
      <c r="L422" s="163"/>
      <c r="M422" s="168"/>
      <c r="N422" s="169"/>
      <c r="O422" s="169"/>
      <c r="P422" s="169"/>
      <c r="Q422" s="169"/>
      <c r="R422" s="169"/>
      <c r="S422" s="169"/>
      <c r="T422" s="170"/>
      <c r="AT422" s="164" t="s">
        <v>160</v>
      </c>
      <c r="AU422" s="164" t="s">
        <v>87</v>
      </c>
      <c r="AV422" s="13" t="s">
        <v>87</v>
      </c>
      <c r="AW422" s="13" t="s">
        <v>32</v>
      </c>
      <c r="AX422" s="13" t="s">
        <v>84</v>
      </c>
      <c r="AY422" s="164" t="s">
        <v>123</v>
      </c>
    </row>
    <row r="423" spans="1:65" s="2" customFormat="1" ht="24">
      <c r="A423" s="33"/>
      <c r="B423" s="144"/>
      <c r="C423" s="190" t="s">
        <v>584</v>
      </c>
      <c r="D423" s="190" t="s">
        <v>273</v>
      </c>
      <c r="E423" s="191" t="s">
        <v>585</v>
      </c>
      <c r="F423" s="192" t="s">
        <v>556</v>
      </c>
      <c r="G423" s="193" t="s">
        <v>189</v>
      </c>
      <c r="H423" s="194">
        <v>8.0340000000000007</v>
      </c>
      <c r="I423" s="195"/>
      <c r="J423" s="196">
        <f>ROUND(I423*H423,2)</f>
        <v>0</v>
      </c>
      <c r="K423" s="192" t="s">
        <v>1</v>
      </c>
      <c r="L423" s="197"/>
      <c r="M423" s="198" t="s">
        <v>1</v>
      </c>
      <c r="N423" s="199" t="s">
        <v>41</v>
      </c>
      <c r="O423" s="59"/>
      <c r="P423" s="154">
        <f>O423*H423</f>
        <v>0</v>
      </c>
      <c r="Q423" s="154">
        <v>0.13100000000000001</v>
      </c>
      <c r="R423" s="154">
        <f>Q423*H423</f>
        <v>1.0524540000000002</v>
      </c>
      <c r="S423" s="154">
        <v>0</v>
      </c>
      <c r="T423" s="155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56" t="s">
        <v>162</v>
      </c>
      <c r="AT423" s="156" t="s">
        <v>273</v>
      </c>
      <c r="AU423" s="156" t="s">
        <v>87</v>
      </c>
      <c r="AY423" s="18" t="s">
        <v>123</v>
      </c>
      <c r="BE423" s="157">
        <f>IF(N423="základní",J423,0)</f>
        <v>0</v>
      </c>
      <c r="BF423" s="157">
        <f>IF(N423="snížená",J423,0)</f>
        <v>0</v>
      </c>
      <c r="BG423" s="157">
        <f>IF(N423="zákl. přenesená",J423,0)</f>
        <v>0</v>
      </c>
      <c r="BH423" s="157">
        <f>IF(N423="sníž. přenesená",J423,0)</f>
        <v>0</v>
      </c>
      <c r="BI423" s="157">
        <f>IF(N423="nulová",J423,0)</f>
        <v>0</v>
      </c>
      <c r="BJ423" s="18" t="s">
        <v>84</v>
      </c>
      <c r="BK423" s="157">
        <f>ROUND(I423*H423,2)</f>
        <v>0</v>
      </c>
      <c r="BL423" s="18" t="s">
        <v>145</v>
      </c>
      <c r="BM423" s="156" t="s">
        <v>586</v>
      </c>
    </row>
    <row r="424" spans="1:65" s="2" customFormat="1" ht="11.25">
      <c r="A424" s="33"/>
      <c r="B424" s="34"/>
      <c r="C424" s="33"/>
      <c r="D424" s="158" t="s">
        <v>133</v>
      </c>
      <c r="E424" s="33"/>
      <c r="F424" s="159" t="s">
        <v>556</v>
      </c>
      <c r="G424" s="33"/>
      <c r="H424" s="33"/>
      <c r="I424" s="160"/>
      <c r="J424" s="33"/>
      <c r="K424" s="33"/>
      <c r="L424" s="34"/>
      <c r="M424" s="161"/>
      <c r="N424" s="162"/>
      <c r="O424" s="59"/>
      <c r="P424" s="59"/>
      <c r="Q424" s="59"/>
      <c r="R424" s="59"/>
      <c r="S424" s="59"/>
      <c r="T424" s="60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133</v>
      </c>
      <c r="AU424" s="18" t="s">
        <v>87</v>
      </c>
    </row>
    <row r="425" spans="1:65" s="13" customFormat="1" ht="11.25">
      <c r="B425" s="163"/>
      <c r="D425" s="158" t="s">
        <v>160</v>
      </c>
      <c r="E425" s="164" t="s">
        <v>1</v>
      </c>
      <c r="F425" s="165" t="s">
        <v>587</v>
      </c>
      <c r="H425" s="166">
        <v>8.0340000000000007</v>
      </c>
      <c r="I425" s="167"/>
      <c r="L425" s="163"/>
      <c r="M425" s="168"/>
      <c r="N425" s="169"/>
      <c r="O425" s="169"/>
      <c r="P425" s="169"/>
      <c r="Q425" s="169"/>
      <c r="R425" s="169"/>
      <c r="S425" s="169"/>
      <c r="T425" s="170"/>
      <c r="AT425" s="164" t="s">
        <v>160</v>
      </c>
      <c r="AU425" s="164" t="s">
        <v>87</v>
      </c>
      <c r="AV425" s="13" t="s">
        <v>87</v>
      </c>
      <c r="AW425" s="13" t="s">
        <v>32</v>
      </c>
      <c r="AX425" s="13" t="s">
        <v>84</v>
      </c>
      <c r="AY425" s="164" t="s">
        <v>123</v>
      </c>
    </row>
    <row r="426" spans="1:65" s="2" customFormat="1" ht="21.75" customHeight="1">
      <c r="A426" s="33"/>
      <c r="B426" s="144"/>
      <c r="C426" s="190" t="s">
        <v>588</v>
      </c>
      <c r="D426" s="190" t="s">
        <v>273</v>
      </c>
      <c r="E426" s="191" t="s">
        <v>589</v>
      </c>
      <c r="F426" s="192" t="s">
        <v>590</v>
      </c>
      <c r="G426" s="193" t="s">
        <v>189</v>
      </c>
      <c r="H426" s="194">
        <v>98.983000000000004</v>
      </c>
      <c r="I426" s="195"/>
      <c r="J426" s="196">
        <f>ROUND(I426*H426,2)</f>
        <v>0</v>
      </c>
      <c r="K426" s="192" t="s">
        <v>130</v>
      </c>
      <c r="L426" s="197"/>
      <c r="M426" s="198" t="s">
        <v>1</v>
      </c>
      <c r="N426" s="199" t="s">
        <v>41</v>
      </c>
      <c r="O426" s="59"/>
      <c r="P426" s="154">
        <f>O426*H426</f>
        <v>0</v>
      </c>
      <c r="Q426" s="154">
        <v>0.17599999999999999</v>
      </c>
      <c r="R426" s="154">
        <f>Q426*H426</f>
        <v>17.421008</v>
      </c>
      <c r="S426" s="154">
        <v>0</v>
      </c>
      <c r="T426" s="155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56" t="s">
        <v>162</v>
      </c>
      <c r="AT426" s="156" t="s">
        <v>273</v>
      </c>
      <c r="AU426" s="156" t="s">
        <v>87</v>
      </c>
      <c r="AY426" s="18" t="s">
        <v>123</v>
      </c>
      <c r="BE426" s="157">
        <f>IF(N426="základní",J426,0)</f>
        <v>0</v>
      </c>
      <c r="BF426" s="157">
        <f>IF(N426="snížená",J426,0)</f>
        <v>0</v>
      </c>
      <c r="BG426" s="157">
        <f>IF(N426="zákl. přenesená",J426,0)</f>
        <v>0</v>
      </c>
      <c r="BH426" s="157">
        <f>IF(N426="sníž. přenesená",J426,0)</f>
        <v>0</v>
      </c>
      <c r="BI426" s="157">
        <f>IF(N426="nulová",J426,0)</f>
        <v>0</v>
      </c>
      <c r="BJ426" s="18" t="s">
        <v>84</v>
      </c>
      <c r="BK426" s="157">
        <f>ROUND(I426*H426,2)</f>
        <v>0</v>
      </c>
      <c r="BL426" s="18" t="s">
        <v>145</v>
      </c>
      <c r="BM426" s="156" t="s">
        <v>591</v>
      </c>
    </row>
    <row r="427" spans="1:65" s="2" customFormat="1" ht="11.25">
      <c r="A427" s="33"/>
      <c r="B427" s="34"/>
      <c r="C427" s="33"/>
      <c r="D427" s="158" t="s">
        <v>133</v>
      </c>
      <c r="E427" s="33"/>
      <c r="F427" s="159" t="s">
        <v>590</v>
      </c>
      <c r="G427" s="33"/>
      <c r="H427" s="33"/>
      <c r="I427" s="160"/>
      <c r="J427" s="33"/>
      <c r="K427" s="33"/>
      <c r="L427" s="34"/>
      <c r="M427" s="161"/>
      <c r="N427" s="162"/>
      <c r="O427" s="59"/>
      <c r="P427" s="59"/>
      <c r="Q427" s="59"/>
      <c r="R427" s="59"/>
      <c r="S427" s="59"/>
      <c r="T427" s="60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8" t="s">
        <v>133</v>
      </c>
      <c r="AU427" s="18" t="s">
        <v>87</v>
      </c>
    </row>
    <row r="428" spans="1:65" s="13" customFormat="1" ht="11.25">
      <c r="B428" s="163"/>
      <c r="D428" s="158" t="s">
        <v>160</v>
      </c>
      <c r="E428" s="164" t="s">
        <v>1</v>
      </c>
      <c r="F428" s="165" t="s">
        <v>592</v>
      </c>
      <c r="H428" s="166">
        <v>98.983000000000004</v>
      </c>
      <c r="I428" s="167"/>
      <c r="L428" s="163"/>
      <c r="M428" s="168"/>
      <c r="N428" s="169"/>
      <c r="O428" s="169"/>
      <c r="P428" s="169"/>
      <c r="Q428" s="169"/>
      <c r="R428" s="169"/>
      <c r="S428" s="169"/>
      <c r="T428" s="170"/>
      <c r="AT428" s="164" t="s">
        <v>160</v>
      </c>
      <c r="AU428" s="164" t="s">
        <v>87</v>
      </c>
      <c r="AV428" s="13" t="s">
        <v>87</v>
      </c>
      <c r="AW428" s="13" t="s">
        <v>32</v>
      </c>
      <c r="AX428" s="13" t="s">
        <v>84</v>
      </c>
      <c r="AY428" s="164" t="s">
        <v>123</v>
      </c>
    </row>
    <row r="429" spans="1:65" s="12" customFormat="1" ht="22.9" customHeight="1">
      <c r="B429" s="131"/>
      <c r="D429" s="132" t="s">
        <v>75</v>
      </c>
      <c r="E429" s="142" t="s">
        <v>162</v>
      </c>
      <c r="F429" s="142" t="s">
        <v>593</v>
      </c>
      <c r="I429" s="134"/>
      <c r="J429" s="143">
        <f>BK429</f>
        <v>0</v>
      </c>
      <c r="L429" s="131"/>
      <c r="M429" s="136"/>
      <c r="N429" s="137"/>
      <c r="O429" s="137"/>
      <c r="P429" s="138">
        <f>SUM(P430:P461)</f>
        <v>0</v>
      </c>
      <c r="Q429" s="137"/>
      <c r="R429" s="138">
        <f>SUM(R430:R461)</f>
        <v>10.09459884</v>
      </c>
      <c r="S429" s="137"/>
      <c r="T429" s="139">
        <f>SUM(T430:T461)</f>
        <v>0</v>
      </c>
      <c r="AR429" s="132" t="s">
        <v>84</v>
      </c>
      <c r="AT429" s="140" t="s">
        <v>75</v>
      </c>
      <c r="AU429" s="140" t="s">
        <v>84</v>
      </c>
      <c r="AY429" s="132" t="s">
        <v>123</v>
      </c>
      <c r="BK429" s="141">
        <f>SUM(BK430:BK461)</f>
        <v>0</v>
      </c>
    </row>
    <row r="430" spans="1:65" s="2" customFormat="1" ht="21.75" customHeight="1">
      <c r="A430" s="33"/>
      <c r="B430" s="144"/>
      <c r="C430" s="145" t="s">
        <v>594</v>
      </c>
      <c r="D430" s="145" t="s">
        <v>126</v>
      </c>
      <c r="E430" s="146" t="s">
        <v>595</v>
      </c>
      <c r="F430" s="147" t="s">
        <v>596</v>
      </c>
      <c r="G430" s="148" t="s">
        <v>247</v>
      </c>
      <c r="H430" s="149">
        <v>113</v>
      </c>
      <c r="I430" s="150"/>
      <c r="J430" s="151">
        <f>ROUND(I430*H430,2)</f>
        <v>0</v>
      </c>
      <c r="K430" s="147" t="s">
        <v>1</v>
      </c>
      <c r="L430" s="34"/>
      <c r="M430" s="152" t="s">
        <v>1</v>
      </c>
      <c r="N430" s="153" t="s">
        <v>41</v>
      </c>
      <c r="O430" s="59"/>
      <c r="P430" s="154">
        <f>O430*H430</f>
        <v>0</v>
      </c>
      <c r="Q430" s="154">
        <v>1.0000000000000001E-5</v>
      </c>
      <c r="R430" s="154">
        <f>Q430*H430</f>
        <v>1.1300000000000001E-3</v>
      </c>
      <c r="S430" s="154">
        <v>0</v>
      </c>
      <c r="T430" s="155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56" t="s">
        <v>145</v>
      </c>
      <c r="AT430" s="156" t="s">
        <v>126</v>
      </c>
      <c r="AU430" s="156" t="s">
        <v>87</v>
      </c>
      <c r="AY430" s="18" t="s">
        <v>123</v>
      </c>
      <c r="BE430" s="157">
        <f>IF(N430="základní",J430,0)</f>
        <v>0</v>
      </c>
      <c r="BF430" s="157">
        <f>IF(N430="snížená",J430,0)</f>
        <v>0</v>
      </c>
      <c r="BG430" s="157">
        <f>IF(N430="zákl. přenesená",J430,0)</f>
        <v>0</v>
      </c>
      <c r="BH430" s="157">
        <f>IF(N430="sníž. přenesená",J430,0)</f>
        <v>0</v>
      </c>
      <c r="BI430" s="157">
        <f>IF(N430="nulová",J430,0)</f>
        <v>0</v>
      </c>
      <c r="BJ430" s="18" t="s">
        <v>84</v>
      </c>
      <c r="BK430" s="157">
        <f>ROUND(I430*H430,2)</f>
        <v>0</v>
      </c>
      <c r="BL430" s="18" t="s">
        <v>145</v>
      </c>
      <c r="BM430" s="156" t="s">
        <v>597</v>
      </c>
    </row>
    <row r="431" spans="1:65" s="2" customFormat="1" ht="11.25">
      <c r="A431" s="33"/>
      <c r="B431" s="34"/>
      <c r="C431" s="33"/>
      <c r="D431" s="158" t="s">
        <v>133</v>
      </c>
      <c r="E431" s="33"/>
      <c r="F431" s="159" t="s">
        <v>596</v>
      </c>
      <c r="G431" s="33"/>
      <c r="H431" s="33"/>
      <c r="I431" s="160"/>
      <c r="J431" s="33"/>
      <c r="K431" s="33"/>
      <c r="L431" s="34"/>
      <c r="M431" s="161"/>
      <c r="N431" s="162"/>
      <c r="O431" s="59"/>
      <c r="P431" s="59"/>
      <c r="Q431" s="59"/>
      <c r="R431" s="59"/>
      <c r="S431" s="59"/>
      <c r="T431" s="60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8" t="s">
        <v>133</v>
      </c>
      <c r="AU431" s="18" t="s">
        <v>87</v>
      </c>
    </row>
    <row r="432" spans="1:65" s="13" customFormat="1" ht="22.5">
      <c r="B432" s="163"/>
      <c r="D432" s="158" t="s">
        <v>160</v>
      </c>
      <c r="E432" s="164" t="s">
        <v>1</v>
      </c>
      <c r="F432" s="165" t="s">
        <v>598</v>
      </c>
      <c r="H432" s="166">
        <v>103</v>
      </c>
      <c r="I432" s="167"/>
      <c r="L432" s="163"/>
      <c r="M432" s="168"/>
      <c r="N432" s="169"/>
      <c r="O432" s="169"/>
      <c r="P432" s="169"/>
      <c r="Q432" s="169"/>
      <c r="R432" s="169"/>
      <c r="S432" s="169"/>
      <c r="T432" s="170"/>
      <c r="AT432" s="164" t="s">
        <v>160</v>
      </c>
      <c r="AU432" s="164" t="s">
        <v>87</v>
      </c>
      <c r="AV432" s="13" t="s">
        <v>87</v>
      </c>
      <c r="AW432" s="13" t="s">
        <v>32</v>
      </c>
      <c r="AX432" s="13" t="s">
        <v>76</v>
      </c>
      <c r="AY432" s="164" t="s">
        <v>123</v>
      </c>
    </row>
    <row r="433" spans="1:65" s="13" customFormat="1" ht="11.25">
      <c r="B433" s="163"/>
      <c r="D433" s="158" t="s">
        <v>160</v>
      </c>
      <c r="E433" s="164" t="s">
        <v>1</v>
      </c>
      <c r="F433" s="165" t="s">
        <v>599</v>
      </c>
      <c r="H433" s="166">
        <v>10</v>
      </c>
      <c r="I433" s="167"/>
      <c r="L433" s="163"/>
      <c r="M433" s="168"/>
      <c r="N433" s="169"/>
      <c r="O433" s="169"/>
      <c r="P433" s="169"/>
      <c r="Q433" s="169"/>
      <c r="R433" s="169"/>
      <c r="S433" s="169"/>
      <c r="T433" s="170"/>
      <c r="AT433" s="164" t="s">
        <v>160</v>
      </c>
      <c r="AU433" s="164" t="s">
        <v>87</v>
      </c>
      <c r="AV433" s="13" t="s">
        <v>87</v>
      </c>
      <c r="AW433" s="13" t="s">
        <v>32</v>
      </c>
      <c r="AX433" s="13" t="s">
        <v>76</v>
      </c>
      <c r="AY433" s="164" t="s">
        <v>123</v>
      </c>
    </row>
    <row r="434" spans="1:65" s="15" customFormat="1" ht="11.25">
      <c r="B434" s="182"/>
      <c r="D434" s="158" t="s">
        <v>160</v>
      </c>
      <c r="E434" s="183" t="s">
        <v>1</v>
      </c>
      <c r="F434" s="184" t="s">
        <v>203</v>
      </c>
      <c r="H434" s="185">
        <v>113</v>
      </c>
      <c r="I434" s="186"/>
      <c r="L434" s="182"/>
      <c r="M434" s="187"/>
      <c r="N434" s="188"/>
      <c r="O434" s="188"/>
      <c r="P434" s="188"/>
      <c r="Q434" s="188"/>
      <c r="R434" s="188"/>
      <c r="S434" s="188"/>
      <c r="T434" s="189"/>
      <c r="AT434" s="183" t="s">
        <v>160</v>
      </c>
      <c r="AU434" s="183" t="s">
        <v>87</v>
      </c>
      <c r="AV434" s="15" t="s">
        <v>145</v>
      </c>
      <c r="AW434" s="15" t="s">
        <v>32</v>
      </c>
      <c r="AX434" s="15" t="s">
        <v>84</v>
      </c>
      <c r="AY434" s="183" t="s">
        <v>123</v>
      </c>
    </row>
    <row r="435" spans="1:65" s="2" customFormat="1" ht="24">
      <c r="A435" s="33"/>
      <c r="B435" s="144"/>
      <c r="C435" s="190" t="s">
        <v>600</v>
      </c>
      <c r="D435" s="190" t="s">
        <v>273</v>
      </c>
      <c r="E435" s="191" t="s">
        <v>601</v>
      </c>
      <c r="F435" s="192" t="s">
        <v>602</v>
      </c>
      <c r="G435" s="193" t="s">
        <v>171</v>
      </c>
      <c r="H435" s="194">
        <v>96.992000000000004</v>
      </c>
      <c r="I435" s="195"/>
      <c r="J435" s="196">
        <f>ROUND(I435*H435,2)</f>
        <v>0</v>
      </c>
      <c r="K435" s="192" t="s">
        <v>130</v>
      </c>
      <c r="L435" s="197"/>
      <c r="M435" s="198" t="s">
        <v>1</v>
      </c>
      <c r="N435" s="199" t="s">
        <v>41</v>
      </c>
      <c r="O435" s="59"/>
      <c r="P435" s="154">
        <f>O435*H435</f>
        <v>0</v>
      </c>
      <c r="Q435" s="154">
        <v>8.3899999999999999E-3</v>
      </c>
      <c r="R435" s="154">
        <f>Q435*H435</f>
        <v>0.81376288000000008</v>
      </c>
      <c r="S435" s="154">
        <v>0</v>
      </c>
      <c r="T435" s="155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6" t="s">
        <v>162</v>
      </c>
      <c r="AT435" s="156" t="s">
        <v>273</v>
      </c>
      <c r="AU435" s="156" t="s">
        <v>87</v>
      </c>
      <c r="AY435" s="18" t="s">
        <v>123</v>
      </c>
      <c r="BE435" s="157">
        <f>IF(N435="základní",J435,0)</f>
        <v>0</v>
      </c>
      <c r="BF435" s="157">
        <f>IF(N435="snížená",J435,0)</f>
        <v>0</v>
      </c>
      <c r="BG435" s="157">
        <f>IF(N435="zákl. přenesená",J435,0)</f>
        <v>0</v>
      </c>
      <c r="BH435" s="157">
        <f>IF(N435="sníž. přenesená",J435,0)</f>
        <v>0</v>
      </c>
      <c r="BI435" s="157">
        <f>IF(N435="nulová",J435,0)</f>
        <v>0</v>
      </c>
      <c r="BJ435" s="18" t="s">
        <v>84</v>
      </c>
      <c r="BK435" s="157">
        <f>ROUND(I435*H435,2)</f>
        <v>0</v>
      </c>
      <c r="BL435" s="18" t="s">
        <v>145</v>
      </c>
      <c r="BM435" s="156" t="s">
        <v>603</v>
      </c>
    </row>
    <row r="436" spans="1:65" s="2" customFormat="1" ht="11.25">
      <c r="A436" s="33"/>
      <c r="B436" s="34"/>
      <c r="C436" s="33"/>
      <c r="D436" s="158" t="s">
        <v>133</v>
      </c>
      <c r="E436" s="33"/>
      <c r="F436" s="159" t="s">
        <v>602</v>
      </c>
      <c r="G436" s="33"/>
      <c r="H436" s="33"/>
      <c r="I436" s="160"/>
      <c r="J436" s="33"/>
      <c r="K436" s="33"/>
      <c r="L436" s="34"/>
      <c r="M436" s="161"/>
      <c r="N436" s="162"/>
      <c r="O436" s="59"/>
      <c r="P436" s="59"/>
      <c r="Q436" s="59"/>
      <c r="R436" s="59"/>
      <c r="S436" s="59"/>
      <c r="T436" s="60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8" t="s">
        <v>133</v>
      </c>
      <c r="AU436" s="18" t="s">
        <v>87</v>
      </c>
    </row>
    <row r="437" spans="1:65" s="13" customFormat="1" ht="11.25">
      <c r="B437" s="163"/>
      <c r="D437" s="158" t="s">
        <v>160</v>
      </c>
      <c r="E437" s="164" t="s">
        <v>1</v>
      </c>
      <c r="F437" s="165" t="s">
        <v>604</v>
      </c>
      <c r="H437" s="166">
        <v>96.992000000000004</v>
      </c>
      <c r="I437" s="167"/>
      <c r="L437" s="163"/>
      <c r="M437" s="168"/>
      <c r="N437" s="169"/>
      <c r="O437" s="169"/>
      <c r="P437" s="169"/>
      <c r="Q437" s="169"/>
      <c r="R437" s="169"/>
      <c r="S437" s="169"/>
      <c r="T437" s="170"/>
      <c r="AT437" s="164" t="s">
        <v>160</v>
      </c>
      <c r="AU437" s="164" t="s">
        <v>87</v>
      </c>
      <c r="AV437" s="13" t="s">
        <v>87</v>
      </c>
      <c r="AW437" s="13" t="s">
        <v>32</v>
      </c>
      <c r="AX437" s="13" t="s">
        <v>84</v>
      </c>
      <c r="AY437" s="164" t="s">
        <v>123</v>
      </c>
    </row>
    <row r="438" spans="1:65" s="2" customFormat="1" ht="33" customHeight="1">
      <c r="A438" s="33"/>
      <c r="B438" s="144"/>
      <c r="C438" s="145" t="s">
        <v>605</v>
      </c>
      <c r="D438" s="145" t="s">
        <v>126</v>
      </c>
      <c r="E438" s="146" t="s">
        <v>606</v>
      </c>
      <c r="F438" s="147" t="s">
        <v>607</v>
      </c>
      <c r="G438" s="148" t="s">
        <v>247</v>
      </c>
      <c r="H438" s="149">
        <v>47.8</v>
      </c>
      <c r="I438" s="150"/>
      <c r="J438" s="151">
        <f>ROUND(I438*H438,2)</f>
        <v>0</v>
      </c>
      <c r="K438" s="147" t="s">
        <v>130</v>
      </c>
      <c r="L438" s="34"/>
      <c r="M438" s="152" t="s">
        <v>1</v>
      </c>
      <c r="N438" s="153" t="s">
        <v>41</v>
      </c>
      <c r="O438" s="59"/>
      <c r="P438" s="154">
        <f>O438*H438</f>
        <v>0</v>
      </c>
      <c r="Q438" s="154">
        <v>1.0000000000000001E-5</v>
      </c>
      <c r="R438" s="154">
        <f>Q438*H438</f>
        <v>4.7800000000000002E-4</v>
      </c>
      <c r="S438" s="154">
        <v>0</v>
      </c>
      <c r="T438" s="155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56" t="s">
        <v>145</v>
      </c>
      <c r="AT438" s="156" t="s">
        <v>126</v>
      </c>
      <c r="AU438" s="156" t="s">
        <v>87</v>
      </c>
      <c r="AY438" s="18" t="s">
        <v>123</v>
      </c>
      <c r="BE438" s="157">
        <f>IF(N438="základní",J438,0)</f>
        <v>0</v>
      </c>
      <c r="BF438" s="157">
        <f>IF(N438="snížená",J438,0)</f>
        <v>0</v>
      </c>
      <c r="BG438" s="157">
        <f>IF(N438="zákl. přenesená",J438,0)</f>
        <v>0</v>
      </c>
      <c r="BH438" s="157">
        <f>IF(N438="sníž. přenesená",J438,0)</f>
        <v>0</v>
      </c>
      <c r="BI438" s="157">
        <f>IF(N438="nulová",J438,0)</f>
        <v>0</v>
      </c>
      <c r="BJ438" s="18" t="s">
        <v>84</v>
      </c>
      <c r="BK438" s="157">
        <f>ROUND(I438*H438,2)</f>
        <v>0</v>
      </c>
      <c r="BL438" s="18" t="s">
        <v>145</v>
      </c>
      <c r="BM438" s="156" t="s">
        <v>608</v>
      </c>
    </row>
    <row r="439" spans="1:65" s="2" customFormat="1" ht="29.25">
      <c r="A439" s="33"/>
      <c r="B439" s="34"/>
      <c r="C439" s="33"/>
      <c r="D439" s="158" t="s">
        <v>133</v>
      </c>
      <c r="E439" s="33"/>
      <c r="F439" s="159" t="s">
        <v>609</v>
      </c>
      <c r="G439" s="33"/>
      <c r="H439" s="33"/>
      <c r="I439" s="160"/>
      <c r="J439" s="33"/>
      <c r="K439" s="33"/>
      <c r="L439" s="34"/>
      <c r="M439" s="161"/>
      <c r="N439" s="162"/>
      <c r="O439" s="59"/>
      <c r="P439" s="59"/>
      <c r="Q439" s="59"/>
      <c r="R439" s="59"/>
      <c r="S439" s="59"/>
      <c r="T439" s="60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8" t="s">
        <v>133</v>
      </c>
      <c r="AU439" s="18" t="s">
        <v>87</v>
      </c>
    </row>
    <row r="440" spans="1:65" s="13" customFormat="1" ht="11.25">
      <c r="B440" s="163"/>
      <c r="D440" s="158" t="s">
        <v>160</v>
      </c>
      <c r="E440" s="164" t="s">
        <v>1</v>
      </c>
      <c r="F440" s="165" t="s">
        <v>610</v>
      </c>
      <c r="H440" s="166">
        <v>47.8</v>
      </c>
      <c r="I440" s="167"/>
      <c r="L440" s="163"/>
      <c r="M440" s="168"/>
      <c r="N440" s="169"/>
      <c r="O440" s="169"/>
      <c r="P440" s="169"/>
      <c r="Q440" s="169"/>
      <c r="R440" s="169"/>
      <c r="S440" s="169"/>
      <c r="T440" s="170"/>
      <c r="AT440" s="164" t="s">
        <v>160</v>
      </c>
      <c r="AU440" s="164" t="s">
        <v>87</v>
      </c>
      <c r="AV440" s="13" t="s">
        <v>87</v>
      </c>
      <c r="AW440" s="13" t="s">
        <v>32</v>
      </c>
      <c r="AX440" s="13" t="s">
        <v>84</v>
      </c>
      <c r="AY440" s="164" t="s">
        <v>123</v>
      </c>
    </row>
    <row r="441" spans="1:65" s="2" customFormat="1" ht="16.5" customHeight="1">
      <c r="A441" s="33"/>
      <c r="B441" s="144"/>
      <c r="C441" s="190" t="s">
        <v>611</v>
      </c>
      <c r="D441" s="190" t="s">
        <v>273</v>
      </c>
      <c r="E441" s="191" t="s">
        <v>612</v>
      </c>
      <c r="F441" s="192" t="s">
        <v>613</v>
      </c>
      <c r="G441" s="193" t="s">
        <v>247</v>
      </c>
      <c r="H441" s="194">
        <v>49.234000000000002</v>
      </c>
      <c r="I441" s="195"/>
      <c r="J441" s="196">
        <f>ROUND(I441*H441,2)</f>
        <v>0</v>
      </c>
      <c r="K441" s="192" t="s">
        <v>130</v>
      </c>
      <c r="L441" s="197"/>
      <c r="M441" s="198" t="s">
        <v>1</v>
      </c>
      <c r="N441" s="199" t="s">
        <v>41</v>
      </c>
      <c r="O441" s="59"/>
      <c r="P441" s="154">
        <f>O441*H441</f>
        <v>0</v>
      </c>
      <c r="Q441" s="154">
        <v>2.9399999999999999E-3</v>
      </c>
      <c r="R441" s="154">
        <f>Q441*H441</f>
        <v>0.14474796000000001</v>
      </c>
      <c r="S441" s="154">
        <v>0</v>
      </c>
      <c r="T441" s="155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56" t="s">
        <v>162</v>
      </c>
      <c r="AT441" s="156" t="s">
        <v>273</v>
      </c>
      <c r="AU441" s="156" t="s">
        <v>87</v>
      </c>
      <c r="AY441" s="18" t="s">
        <v>123</v>
      </c>
      <c r="BE441" s="157">
        <f>IF(N441="základní",J441,0)</f>
        <v>0</v>
      </c>
      <c r="BF441" s="157">
        <f>IF(N441="snížená",J441,0)</f>
        <v>0</v>
      </c>
      <c r="BG441" s="157">
        <f>IF(N441="zákl. přenesená",J441,0)</f>
        <v>0</v>
      </c>
      <c r="BH441" s="157">
        <f>IF(N441="sníž. přenesená",J441,0)</f>
        <v>0</v>
      </c>
      <c r="BI441" s="157">
        <f>IF(N441="nulová",J441,0)</f>
        <v>0</v>
      </c>
      <c r="BJ441" s="18" t="s">
        <v>84</v>
      </c>
      <c r="BK441" s="157">
        <f>ROUND(I441*H441,2)</f>
        <v>0</v>
      </c>
      <c r="BL441" s="18" t="s">
        <v>145</v>
      </c>
      <c r="BM441" s="156" t="s">
        <v>614</v>
      </c>
    </row>
    <row r="442" spans="1:65" s="2" customFormat="1" ht="11.25">
      <c r="A442" s="33"/>
      <c r="B442" s="34"/>
      <c r="C442" s="33"/>
      <c r="D442" s="158" t="s">
        <v>133</v>
      </c>
      <c r="E442" s="33"/>
      <c r="F442" s="159" t="s">
        <v>613</v>
      </c>
      <c r="G442" s="33"/>
      <c r="H442" s="33"/>
      <c r="I442" s="160"/>
      <c r="J442" s="33"/>
      <c r="K442" s="33"/>
      <c r="L442" s="34"/>
      <c r="M442" s="161"/>
      <c r="N442" s="162"/>
      <c r="O442" s="59"/>
      <c r="P442" s="59"/>
      <c r="Q442" s="59"/>
      <c r="R442" s="59"/>
      <c r="S442" s="59"/>
      <c r="T442" s="60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8" t="s">
        <v>133</v>
      </c>
      <c r="AU442" s="18" t="s">
        <v>87</v>
      </c>
    </row>
    <row r="443" spans="1:65" s="13" customFormat="1" ht="11.25">
      <c r="B443" s="163"/>
      <c r="D443" s="158" t="s">
        <v>160</v>
      </c>
      <c r="E443" s="164" t="s">
        <v>1</v>
      </c>
      <c r="F443" s="165" t="s">
        <v>615</v>
      </c>
      <c r="H443" s="166">
        <v>49.234000000000002</v>
      </c>
      <c r="I443" s="167"/>
      <c r="L443" s="163"/>
      <c r="M443" s="168"/>
      <c r="N443" s="169"/>
      <c r="O443" s="169"/>
      <c r="P443" s="169"/>
      <c r="Q443" s="169"/>
      <c r="R443" s="169"/>
      <c r="S443" s="169"/>
      <c r="T443" s="170"/>
      <c r="AT443" s="164" t="s">
        <v>160</v>
      </c>
      <c r="AU443" s="164" t="s">
        <v>87</v>
      </c>
      <c r="AV443" s="13" t="s">
        <v>87</v>
      </c>
      <c r="AW443" s="13" t="s">
        <v>32</v>
      </c>
      <c r="AX443" s="13" t="s">
        <v>84</v>
      </c>
      <c r="AY443" s="164" t="s">
        <v>123</v>
      </c>
    </row>
    <row r="444" spans="1:65" s="2" customFormat="1" ht="24">
      <c r="A444" s="33"/>
      <c r="B444" s="144"/>
      <c r="C444" s="145" t="s">
        <v>616</v>
      </c>
      <c r="D444" s="145" t="s">
        <v>126</v>
      </c>
      <c r="E444" s="146" t="s">
        <v>617</v>
      </c>
      <c r="F444" s="147" t="s">
        <v>618</v>
      </c>
      <c r="G444" s="148" t="s">
        <v>171</v>
      </c>
      <c r="H444" s="149">
        <v>8</v>
      </c>
      <c r="I444" s="150"/>
      <c r="J444" s="151">
        <f>ROUND(I444*H444,2)</f>
        <v>0</v>
      </c>
      <c r="K444" s="147" t="s">
        <v>1</v>
      </c>
      <c r="L444" s="34"/>
      <c r="M444" s="152" t="s">
        <v>1</v>
      </c>
      <c r="N444" s="153" t="s">
        <v>41</v>
      </c>
      <c r="O444" s="59"/>
      <c r="P444" s="154">
        <f>O444*H444</f>
        <v>0</v>
      </c>
      <c r="Q444" s="154">
        <v>0</v>
      </c>
      <c r="R444" s="154">
        <f>Q444*H444</f>
        <v>0</v>
      </c>
      <c r="S444" s="154">
        <v>0</v>
      </c>
      <c r="T444" s="155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56" t="s">
        <v>145</v>
      </c>
      <c r="AT444" s="156" t="s">
        <v>126</v>
      </c>
      <c r="AU444" s="156" t="s">
        <v>87</v>
      </c>
      <c r="AY444" s="18" t="s">
        <v>123</v>
      </c>
      <c r="BE444" s="157">
        <f>IF(N444="základní",J444,0)</f>
        <v>0</v>
      </c>
      <c r="BF444" s="157">
        <f>IF(N444="snížená",J444,0)</f>
        <v>0</v>
      </c>
      <c r="BG444" s="157">
        <f>IF(N444="zákl. přenesená",J444,0)</f>
        <v>0</v>
      </c>
      <c r="BH444" s="157">
        <f>IF(N444="sníž. přenesená",J444,0)</f>
        <v>0</v>
      </c>
      <c r="BI444" s="157">
        <f>IF(N444="nulová",J444,0)</f>
        <v>0</v>
      </c>
      <c r="BJ444" s="18" t="s">
        <v>84</v>
      </c>
      <c r="BK444" s="157">
        <f>ROUND(I444*H444,2)</f>
        <v>0</v>
      </c>
      <c r="BL444" s="18" t="s">
        <v>145</v>
      </c>
      <c r="BM444" s="156" t="s">
        <v>619</v>
      </c>
    </row>
    <row r="445" spans="1:65" s="2" customFormat="1" ht="11.25">
      <c r="A445" s="33"/>
      <c r="B445" s="34"/>
      <c r="C445" s="33"/>
      <c r="D445" s="158" t="s">
        <v>133</v>
      </c>
      <c r="E445" s="33"/>
      <c r="F445" s="159" t="s">
        <v>620</v>
      </c>
      <c r="G445" s="33"/>
      <c r="H445" s="33"/>
      <c r="I445" s="160"/>
      <c r="J445" s="33"/>
      <c r="K445" s="33"/>
      <c r="L445" s="34"/>
      <c r="M445" s="161"/>
      <c r="N445" s="162"/>
      <c r="O445" s="59"/>
      <c r="P445" s="59"/>
      <c r="Q445" s="59"/>
      <c r="R445" s="59"/>
      <c r="S445" s="59"/>
      <c r="T445" s="60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8" t="s">
        <v>133</v>
      </c>
      <c r="AU445" s="18" t="s">
        <v>87</v>
      </c>
    </row>
    <row r="446" spans="1:65" s="2" customFormat="1" ht="24">
      <c r="A446" s="33"/>
      <c r="B446" s="144"/>
      <c r="C446" s="190" t="s">
        <v>621</v>
      </c>
      <c r="D446" s="190" t="s">
        <v>273</v>
      </c>
      <c r="E446" s="191" t="s">
        <v>622</v>
      </c>
      <c r="F446" s="192" t="s">
        <v>623</v>
      </c>
      <c r="G446" s="193" t="s">
        <v>171</v>
      </c>
      <c r="H446" s="194">
        <v>8</v>
      </c>
      <c r="I446" s="195"/>
      <c r="J446" s="196">
        <f>ROUND(I446*H446,2)</f>
        <v>0</v>
      </c>
      <c r="K446" s="192" t="s">
        <v>130</v>
      </c>
      <c r="L446" s="197"/>
      <c r="M446" s="198" t="s">
        <v>1</v>
      </c>
      <c r="N446" s="199" t="s">
        <v>41</v>
      </c>
      <c r="O446" s="59"/>
      <c r="P446" s="154">
        <f>O446*H446</f>
        <v>0</v>
      </c>
      <c r="Q446" s="154">
        <v>1.5E-3</v>
      </c>
      <c r="R446" s="154">
        <f>Q446*H446</f>
        <v>1.2E-2</v>
      </c>
      <c r="S446" s="154">
        <v>0</v>
      </c>
      <c r="T446" s="155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56" t="s">
        <v>162</v>
      </c>
      <c r="AT446" s="156" t="s">
        <v>273</v>
      </c>
      <c r="AU446" s="156" t="s">
        <v>87</v>
      </c>
      <c r="AY446" s="18" t="s">
        <v>123</v>
      </c>
      <c r="BE446" s="157">
        <f>IF(N446="základní",J446,0)</f>
        <v>0</v>
      </c>
      <c r="BF446" s="157">
        <f>IF(N446="snížená",J446,0)</f>
        <v>0</v>
      </c>
      <c r="BG446" s="157">
        <f>IF(N446="zákl. přenesená",J446,0)</f>
        <v>0</v>
      </c>
      <c r="BH446" s="157">
        <f>IF(N446="sníž. přenesená",J446,0)</f>
        <v>0</v>
      </c>
      <c r="BI446" s="157">
        <f>IF(N446="nulová",J446,0)</f>
        <v>0</v>
      </c>
      <c r="BJ446" s="18" t="s">
        <v>84</v>
      </c>
      <c r="BK446" s="157">
        <f>ROUND(I446*H446,2)</f>
        <v>0</v>
      </c>
      <c r="BL446" s="18" t="s">
        <v>145</v>
      </c>
      <c r="BM446" s="156" t="s">
        <v>624</v>
      </c>
    </row>
    <row r="447" spans="1:65" s="2" customFormat="1" ht="19.5">
      <c r="A447" s="33"/>
      <c r="B447" s="34"/>
      <c r="C447" s="33"/>
      <c r="D447" s="158" t="s">
        <v>133</v>
      </c>
      <c r="E447" s="33"/>
      <c r="F447" s="159" t="s">
        <v>623</v>
      </c>
      <c r="G447" s="33"/>
      <c r="H447" s="33"/>
      <c r="I447" s="160"/>
      <c r="J447" s="33"/>
      <c r="K447" s="33"/>
      <c r="L447" s="34"/>
      <c r="M447" s="161"/>
      <c r="N447" s="162"/>
      <c r="O447" s="59"/>
      <c r="P447" s="59"/>
      <c r="Q447" s="59"/>
      <c r="R447" s="59"/>
      <c r="S447" s="59"/>
      <c r="T447" s="60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8" t="s">
        <v>133</v>
      </c>
      <c r="AU447" s="18" t="s">
        <v>87</v>
      </c>
    </row>
    <row r="448" spans="1:65" s="2" customFormat="1" ht="24">
      <c r="A448" s="33"/>
      <c r="B448" s="144"/>
      <c r="C448" s="145" t="s">
        <v>625</v>
      </c>
      <c r="D448" s="145" t="s">
        <v>126</v>
      </c>
      <c r="E448" s="146" t="s">
        <v>626</v>
      </c>
      <c r="F448" s="147" t="s">
        <v>627</v>
      </c>
      <c r="G448" s="148" t="s">
        <v>171</v>
      </c>
      <c r="H448" s="149">
        <v>2</v>
      </c>
      <c r="I448" s="150"/>
      <c r="J448" s="151">
        <f>ROUND(I448*H448,2)</f>
        <v>0</v>
      </c>
      <c r="K448" s="147" t="s">
        <v>130</v>
      </c>
      <c r="L448" s="34"/>
      <c r="M448" s="152" t="s">
        <v>1</v>
      </c>
      <c r="N448" s="153" t="s">
        <v>41</v>
      </c>
      <c r="O448" s="59"/>
      <c r="P448" s="154">
        <f>O448*H448</f>
        <v>0</v>
      </c>
      <c r="Q448" s="154">
        <v>0.34089999999999998</v>
      </c>
      <c r="R448" s="154">
        <f>Q448*H448</f>
        <v>0.68179999999999996</v>
      </c>
      <c r="S448" s="154">
        <v>0</v>
      </c>
      <c r="T448" s="155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6" t="s">
        <v>145</v>
      </c>
      <c r="AT448" s="156" t="s">
        <v>126</v>
      </c>
      <c r="AU448" s="156" t="s">
        <v>87</v>
      </c>
      <c r="AY448" s="18" t="s">
        <v>123</v>
      </c>
      <c r="BE448" s="157">
        <f>IF(N448="základní",J448,0)</f>
        <v>0</v>
      </c>
      <c r="BF448" s="157">
        <f>IF(N448="snížená",J448,0)</f>
        <v>0</v>
      </c>
      <c r="BG448" s="157">
        <f>IF(N448="zákl. přenesená",J448,0)</f>
        <v>0</v>
      </c>
      <c r="BH448" s="157">
        <f>IF(N448="sníž. přenesená",J448,0)</f>
        <v>0</v>
      </c>
      <c r="BI448" s="157">
        <f>IF(N448="nulová",J448,0)</f>
        <v>0</v>
      </c>
      <c r="BJ448" s="18" t="s">
        <v>84</v>
      </c>
      <c r="BK448" s="157">
        <f>ROUND(I448*H448,2)</f>
        <v>0</v>
      </c>
      <c r="BL448" s="18" t="s">
        <v>145</v>
      </c>
      <c r="BM448" s="156" t="s">
        <v>628</v>
      </c>
    </row>
    <row r="449" spans="1:65" s="2" customFormat="1" ht="19.5">
      <c r="A449" s="33"/>
      <c r="B449" s="34"/>
      <c r="C449" s="33"/>
      <c r="D449" s="158" t="s">
        <v>133</v>
      </c>
      <c r="E449" s="33"/>
      <c r="F449" s="159" t="s">
        <v>629</v>
      </c>
      <c r="G449" s="33"/>
      <c r="H449" s="33"/>
      <c r="I449" s="160"/>
      <c r="J449" s="33"/>
      <c r="K449" s="33"/>
      <c r="L449" s="34"/>
      <c r="M449" s="161"/>
      <c r="N449" s="162"/>
      <c r="O449" s="59"/>
      <c r="P449" s="59"/>
      <c r="Q449" s="59"/>
      <c r="R449" s="59"/>
      <c r="S449" s="59"/>
      <c r="T449" s="60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8" t="s">
        <v>133</v>
      </c>
      <c r="AU449" s="18" t="s">
        <v>87</v>
      </c>
    </row>
    <row r="450" spans="1:65" s="2" customFormat="1" ht="21.75" customHeight="1">
      <c r="A450" s="33"/>
      <c r="B450" s="144"/>
      <c r="C450" s="190" t="s">
        <v>630</v>
      </c>
      <c r="D450" s="190" t="s">
        <v>273</v>
      </c>
      <c r="E450" s="191" t="s">
        <v>631</v>
      </c>
      <c r="F450" s="192" t="s">
        <v>632</v>
      </c>
      <c r="G450" s="193" t="s">
        <v>171</v>
      </c>
      <c r="H450" s="194">
        <v>2</v>
      </c>
      <c r="I450" s="195"/>
      <c r="J450" s="196">
        <f>ROUND(I450*H450,2)</f>
        <v>0</v>
      </c>
      <c r="K450" s="192" t="s">
        <v>1</v>
      </c>
      <c r="L450" s="197"/>
      <c r="M450" s="198" t="s">
        <v>1</v>
      </c>
      <c r="N450" s="199" t="s">
        <v>41</v>
      </c>
      <c r="O450" s="59"/>
      <c r="P450" s="154">
        <f>O450*H450</f>
        <v>0</v>
      </c>
      <c r="Q450" s="154">
        <v>0</v>
      </c>
      <c r="R450" s="154">
        <f>Q450*H450</f>
        <v>0</v>
      </c>
      <c r="S450" s="154">
        <v>0</v>
      </c>
      <c r="T450" s="155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56" t="s">
        <v>162</v>
      </c>
      <c r="AT450" s="156" t="s">
        <v>273</v>
      </c>
      <c r="AU450" s="156" t="s">
        <v>87</v>
      </c>
      <c r="AY450" s="18" t="s">
        <v>123</v>
      </c>
      <c r="BE450" s="157">
        <f>IF(N450="základní",J450,0)</f>
        <v>0</v>
      </c>
      <c r="BF450" s="157">
        <f>IF(N450="snížená",J450,0)</f>
        <v>0</v>
      </c>
      <c r="BG450" s="157">
        <f>IF(N450="zákl. přenesená",J450,0)</f>
        <v>0</v>
      </c>
      <c r="BH450" s="157">
        <f>IF(N450="sníž. přenesená",J450,0)</f>
        <v>0</v>
      </c>
      <c r="BI450" s="157">
        <f>IF(N450="nulová",J450,0)</f>
        <v>0</v>
      </c>
      <c r="BJ450" s="18" t="s">
        <v>84</v>
      </c>
      <c r="BK450" s="157">
        <f>ROUND(I450*H450,2)</f>
        <v>0</v>
      </c>
      <c r="BL450" s="18" t="s">
        <v>145</v>
      </c>
      <c r="BM450" s="156" t="s">
        <v>633</v>
      </c>
    </row>
    <row r="451" spans="1:65" s="2" customFormat="1" ht="11.25">
      <c r="A451" s="33"/>
      <c r="B451" s="34"/>
      <c r="C451" s="33"/>
      <c r="D451" s="158" t="s">
        <v>133</v>
      </c>
      <c r="E451" s="33"/>
      <c r="F451" s="159" t="s">
        <v>632</v>
      </c>
      <c r="G451" s="33"/>
      <c r="H451" s="33"/>
      <c r="I451" s="160"/>
      <c r="J451" s="33"/>
      <c r="K451" s="33"/>
      <c r="L451" s="34"/>
      <c r="M451" s="161"/>
      <c r="N451" s="162"/>
      <c r="O451" s="59"/>
      <c r="P451" s="59"/>
      <c r="Q451" s="59"/>
      <c r="R451" s="59"/>
      <c r="S451" s="59"/>
      <c r="T451" s="60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8" t="s">
        <v>133</v>
      </c>
      <c r="AU451" s="18" t="s">
        <v>87</v>
      </c>
    </row>
    <row r="452" spans="1:65" s="2" customFormat="1" ht="24">
      <c r="A452" s="33"/>
      <c r="B452" s="144"/>
      <c r="C452" s="145" t="s">
        <v>634</v>
      </c>
      <c r="D452" s="145" t="s">
        <v>126</v>
      </c>
      <c r="E452" s="146" t="s">
        <v>635</v>
      </c>
      <c r="F452" s="147" t="s">
        <v>636</v>
      </c>
      <c r="G452" s="148" t="s">
        <v>171</v>
      </c>
      <c r="H452" s="149">
        <v>2</v>
      </c>
      <c r="I452" s="150"/>
      <c r="J452" s="151">
        <f>ROUND(I452*H452,2)</f>
        <v>0</v>
      </c>
      <c r="K452" s="147" t="s">
        <v>130</v>
      </c>
      <c r="L452" s="34"/>
      <c r="M452" s="152" t="s">
        <v>1</v>
      </c>
      <c r="N452" s="153" t="s">
        <v>41</v>
      </c>
      <c r="O452" s="59"/>
      <c r="P452" s="154">
        <f>O452*H452</f>
        <v>0</v>
      </c>
      <c r="Q452" s="154">
        <v>0.21734000000000001</v>
      </c>
      <c r="R452" s="154">
        <f>Q452*H452</f>
        <v>0.43468000000000001</v>
      </c>
      <c r="S452" s="154">
        <v>0</v>
      </c>
      <c r="T452" s="155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6" t="s">
        <v>145</v>
      </c>
      <c r="AT452" s="156" t="s">
        <v>126</v>
      </c>
      <c r="AU452" s="156" t="s">
        <v>87</v>
      </c>
      <c r="AY452" s="18" t="s">
        <v>123</v>
      </c>
      <c r="BE452" s="157">
        <f>IF(N452="základní",J452,0)</f>
        <v>0</v>
      </c>
      <c r="BF452" s="157">
        <f>IF(N452="snížená",J452,0)</f>
        <v>0</v>
      </c>
      <c r="BG452" s="157">
        <f>IF(N452="zákl. přenesená",J452,0)</f>
        <v>0</v>
      </c>
      <c r="BH452" s="157">
        <f>IF(N452="sníž. přenesená",J452,0)</f>
        <v>0</v>
      </c>
      <c r="BI452" s="157">
        <f>IF(N452="nulová",J452,0)</f>
        <v>0</v>
      </c>
      <c r="BJ452" s="18" t="s">
        <v>84</v>
      </c>
      <c r="BK452" s="157">
        <f>ROUND(I452*H452,2)</f>
        <v>0</v>
      </c>
      <c r="BL452" s="18" t="s">
        <v>145</v>
      </c>
      <c r="BM452" s="156" t="s">
        <v>637</v>
      </c>
    </row>
    <row r="453" spans="1:65" s="2" customFormat="1" ht="19.5">
      <c r="A453" s="33"/>
      <c r="B453" s="34"/>
      <c r="C453" s="33"/>
      <c r="D453" s="158" t="s">
        <v>133</v>
      </c>
      <c r="E453" s="33"/>
      <c r="F453" s="159" t="s">
        <v>636</v>
      </c>
      <c r="G453" s="33"/>
      <c r="H453" s="33"/>
      <c r="I453" s="160"/>
      <c r="J453" s="33"/>
      <c r="K453" s="33"/>
      <c r="L453" s="34"/>
      <c r="M453" s="161"/>
      <c r="N453" s="162"/>
      <c r="O453" s="59"/>
      <c r="P453" s="59"/>
      <c r="Q453" s="59"/>
      <c r="R453" s="59"/>
      <c r="S453" s="59"/>
      <c r="T453" s="60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8" t="s">
        <v>133</v>
      </c>
      <c r="AU453" s="18" t="s">
        <v>87</v>
      </c>
    </row>
    <row r="454" spans="1:65" s="2" customFormat="1" ht="16.5" customHeight="1">
      <c r="A454" s="33"/>
      <c r="B454" s="144"/>
      <c r="C454" s="190" t="s">
        <v>638</v>
      </c>
      <c r="D454" s="190" t="s">
        <v>273</v>
      </c>
      <c r="E454" s="191" t="s">
        <v>639</v>
      </c>
      <c r="F454" s="192" t="s">
        <v>640</v>
      </c>
      <c r="G454" s="193" t="s">
        <v>171</v>
      </c>
      <c r="H454" s="194">
        <v>2</v>
      </c>
      <c r="I454" s="195"/>
      <c r="J454" s="196">
        <f>ROUND(I454*H454,2)</f>
        <v>0</v>
      </c>
      <c r="K454" s="192" t="s">
        <v>130</v>
      </c>
      <c r="L454" s="197"/>
      <c r="M454" s="198" t="s">
        <v>1</v>
      </c>
      <c r="N454" s="199" t="s">
        <v>41</v>
      </c>
      <c r="O454" s="59"/>
      <c r="P454" s="154">
        <f>O454*H454</f>
        <v>0</v>
      </c>
      <c r="Q454" s="154">
        <v>5.0599999999999999E-2</v>
      </c>
      <c r="R454" s="154">
        <f>Q454*H454</f>
        <v>0.1012</v>
      </c>
      <c r="S454" s="154">
        <v>0</v>
      </c>
      <c r="T454" s="155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6" t="s">
        <v>162</v>
      </c>
      <c r="AT454" s="156" t="s">
        <v>273</v>
      </c>
      <c r="AU454" s="156" t="s">
        <v>87</v>
      </c>
      <c r="AY454" s="18" t="s">
        <v>123</v>
      </c>
      <c r="BE454" s="157">
        <f>IF(N454="základní",J454,0)</f>
        <v>0</v>
      </c>
      <c r="BF454" s="157">
        <f>IF(N454="snížená",J454,0)</f>
        <v>0</v>
      </c>
      <c r="BG454" s="157">
        <f>IF(N454="zákl. přenesená",J454,0)</f>
        <v>0</v>
      </c>
      <c r="BH454" s="157">
        <f>IF(N454="sníž. přenesená",J454,0)</f>
        <v>0</v>
      </c>
      <c r="BI454" s="157">
        <f>IF(N454="nulová",J454,0)</f>
        <v>0</v>
      </c>
      <c r="BJ454" s="18" t="s">
        <v>84</v>
      </c>
      <c r="BK454" s="157">
        <f>ROUND(I454*H454,2)</f>
        <v>0</v>
      </c>
      <c r="BL454" s="18" t="s">
        <v>145</v>
      </c>
      <c r="BM454" s="156" t="s">
        <v>641</v>
      </c>
    </row>
    <row r="455" spans="1:65" s="2" customFormat="1" ht="11.25">
      <c r="A455" s="33"/>
      <c r="B455" s="34"/>
      <c r="C455" s="33"/>
      <c r="D455" s="158" t="s">
        <v>133</v>
      </c>
      <c r="E455" s="33"/>
      <c r="F455" s="159" t="s">
        <v>640</v>
      </c>
      <c r="G455" s="33"/>
      <c r="H455" s="33"/>
      <c r="I455" s="160"/>
      <c r="J455" s="33"/>
      <c r="K455" s="33"/>
      <c r="L455" s="34"/>
      <c r="M455" s="161"/>
      <c r="N455" s="162"/>
      <c r="O455" s="59"/>
      <c r="P455" s="59"/>
      <c r="Q455" s="59"/>
      <c r="R455" s="59"/>
      <c r="S455" s="59"/>
      <c r="T455" s="60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133</v>
      </c>
      <c r="AU455" s="18" t="s">
        <v>87</v>
      </c>
    </row>
    <row r="456" spans="1:65" s="2" customFormat="1" ht="24">
      <c r="A456" s="33"/>
      <c r="B456" s="144"/>
      <c r="C456" s="145" t="s">
        <v>642</v>
      </c>
      <c r="D456" s="145" t="s">
        <v>126</v>
      </c>
      <c r="E456" s="146" t="s">
        <v>643</v>
      </c>
      <c r="F456" s="147" t="s">
        <v>644</v>
      </c>
      <c r="G456" s="148" t="s">
        <v>171</v>
      </c>
      <c r="H456" s="149">
        <v>4</v>
      </c>
      <c r="I456" s="150"/>
      <c r="J456" s="151">
        <f>ROUND(I456*H456,2)</f>
        <v>0</v>
      </c>
      <c r="K456" s="147" t="s">
        <v>130</v>
      </c>
      <c r="L456" s="34"/>
      <c r="M456" s="152" t="s">
        <v>1</v>
      </c>
      <c r="N456" s="153" t="s">
        <v>41</v>
      </c>
      <c r="O456" s="59"/>
      <c r="P456" s="154">
        <f>O456*H456</f>
        <v>0</v>
      </c>
      <c r="Q456" s="154">
        <v>0.42080000000000001</v>
      </c>
      <c r="R456" s="154">
        <f>Q456*H456</f>
        <v>1.6832</v>
      </c>
      <c r="S456" s="154">
        <v>0</v>
      </c>
      <c r="T456" s="155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6" t="s">
        <v>145</v>
      </c>
      <c r="AT456" s="156" t="s">
        <v>126</v>
      </c>
      <c r="AU456" s="156" t="s">
        <v>87</v>
      </c>
      <c r="AY456" s="18" t="s">
        <v>123</v>
      </c>
      <c r="BE456" s="157">
        <f>IF(N456="základní",J456,0)</f>
        <v>0</v>
      </c>
      <c r="BF456" s="157">
        <f>IF(N456="snížená",J456,0)</f>
        <v>0</v>
      </c>
      <c r="BG456" s="157">
        <f>IF(N456="zákl. přenesená",J456,0)</f>
        <v>0</v>
      </c>
      <c r="BH456" s="157">
        <f>IF(N456="sníž. přenesená",J456,0)</f>
        <v>0</v>
      </c>
      <c r="BI456" s="157">
        <f>IF(N456="nulová",J456,0)</f>
        <v>0</v>
      </c>
      <c r="BJ456" s="18" t="s">
        <v>84</v>
      </c>
      <c r="BK456" s="157">
        <f>ROUND(I456*H456,2)</f>
        <v>0</v>
      </c>
      <c r="BL456" s="18" t="s">
        <v>145</v>
      </c>
      <c r="BM456" s="156" t="s">
        <v>645</v>
      </c>
    </row>
    <row r="457" spans="1:65" s="2" customFormat="1" ht="19.5">
      <c r="A457" s="33"/>
      <c r="B457" s="34"/>
      <c r="C457" s="33"/>
      <c r="D457" s="158" t="s">
        <v>133</v>
      </c>
      <c r="E457" s="33"/>
      <c r="F457" s="159" t="s">
        <v>646</v>
      </c>
      <c r="G457" s="33"/>
      <c r="H457" s="33"/>
      <c r="I457" s="160"/>
      <c r="J457" s="33"/>
      <c r="K457" s="33"/>
      <c r="L457" s="34"/>
      <c r="M457" s="161"/>
      <c r="N457" s="162"/>
      <c r="O457" s="59"/>
      <c r="P457" s="59"/>
      <c r="Q457" s="59"/>
      <c r="R457" s="59"/>
      <c r="S457" s="59"/>
      <c r="T457" s="60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8" t="s">
        <v>133</v>
      </c>
      <c r="AU457" s="18" t="s">
        <v>87</v>
      </c>
    </row>
    <row r="458" spans="1:65" s="13" customFormat="1" ht="11.25">
      <c r="B458" s="163"/>
      <c r="D458" s="158" t="s">
        <v>160</v>
      </c>
      <c r="E458" s="164" t="s">
        <v>1</v>
      </c>
      <c r="F458" s="165" t="s">
        <v>647</v>
      </c>
      <c r="H458" s="166">
        <v>4</v>
      </c>
      <c r="I458" s="167"/>
      <c r="L458" s="163"/>
      <c r="M458" s="168"/>
      <c r="N458" s="169"/>
      <c r="O458" s="169"/>
      <c r="P458" s="169"/>
      <c r="Q458" s="169"/>
      <c r="R458" s="169"/>
      <c r="S458" s="169"/>
      <c r="T458" s="170"/>
      <c r="AT458" s="164" t="s">
        <v>160</v>
      </c>
      <c r="AU458" s="164" t="s">
        <v>87</v>
      </c>
      <c r="AV458" s="13" t="s">
        <v>87</v>
      </c>
      <c r="AW458" s="13" t="s">
        <v>32</v>
      </c>
      <c r="AX458" s="13" t="s">
        <v>84</v>
      </c>
      <c r="AY458" s="164" t="s">
        <v>123</v>
      </c>
    </row>
    <row r="459" spans="1:65" s="2" customFormat="1" ht="33" customHeight="1">
      <c r="A459" s="33"/>
      <c r="B459" s="144"/>
      <c r="C459" s="145" t="s">
        <v>648</v>
      </c>
      <c r="D459" s="145" t="s">
        <v>126</v>
      </c>
      <c r="E459" s="146" t="s">
        <v>649</v>
      </c>
      <c r="F459" s="147" t="s">
        <v>650</v>
      </c>
      <c r="G459" s="148" t="s">
        <v>171</v>
      </c>
      <c r="H459" s="149">
        <v>20</v>
      </c>
      <c r="I459" s="150"/>
      <c r="J459" s="151">
        <f>ROUND(I459*H459,2)</f>
        <v>0</v>
      </c>
      <c r="K459" s="147" t="s">
        <v>130</v>
      </c>
      <c r="L459" s="34"/>
      <c r="M459" s="152" t="s">
        <v>1</v>
      </c>
      <c r="N459" s="153" t="s">
        <v>41</v>
      </c>
      <c r="O459" s="59"/>
      <c r="P459" s="154">
        <f>O459*H459</f>
        <v>0</v>
      </c>
      <c r="Q459" s="154">
        <v>0.31108000000000002</v>
      </c>
      <c r="R459" s="154">
        <f>Q459*H459</f>
        <v>6.2216000000000005</v>
      </c>
      <c r="S459" s="154">
        <v>0</v>
      </c>
      <c r="T459" s="155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56" t="s">
        <v>145</v>
      </c>
      <c r="AT459" s="156" t="s">
        <v>126</v>
      </c>
      <c r="AU459" s="156" t="s">
        <v>87</v>
      </c>
      <c r="AY459" s="18" t="s">
        <v>123</v>
      </c>
      <c r="BE459" s="157">
        <f>IF(N459="základní",J459,0)</f>
        <v>0</v>
      </c>
      <c r="BF459" s="157">
        <f>IF(N459="snížená",J459,0)</f>
        <v>0</v>
      </c>
      <c r="BG459" s="157">
        <f>IF(N459="zákl. přenesená",J459,0)</f>
        <v>0</v>
      </c>
      <c r="BH459" s="157">
        <f>IF(N459="sníž. přenesená",J459,0)</f>
        <v>0</v>
      </c>
      <c r="BI459" s="157">
        <f>IF(N459="nulová",J459,0)</f>
        <v>0</v>
      </c>
      <c r="BJ459" s="18" t="s">
        <v>84</v>
      </c>
      <c r="BK459" s="157">
        <f>ROUND(I459*H459,2)</f>
        <v>0</v>
      </c>
      <c r="BL459" s="18" t="s">
        <v>145</v>
      </c>
      <c r="BM459" s="156" t="s">
        <v>651</v>
      </c>
    </row>
    <row r="460" spans="1:65" s="2" customFormat="1" ht="19.5">
      <c r="A460" s="33"/>
      <c r="B460" s="34"/>
      <c r="C460" s="33"/>
      <c r="D460" s="158" t="s">
        <v>133</v>
      </c>
      <c r="E460" s="33"/>
      <c r="F460" s="159" t="s">
        <v>652</v>
      </c>
      <c r="G460" s="33"/>
      <c r="H460" s="33"/>
      <c r="I460" s="160"/>
      <c r="J460" s="33"/>
      <c r="K460" s="33"/>
      <c r="L460" s="34"/>
      <c r="M460" s="161"/>
      <c r="N460" s="162"/>
      <c r="O460" s="59"/>
      <c r="P460" s="59"/>
      <c r="Q460" s="59"/>
      <c r="R460" s="59"/>
      <c r="S460" s="59"/>
      <c r="T460" s="60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8" t="s">
        <v>133</v>
      </c>
      <c r="AU460" s="18" t="s">
        <v>87</v>
      </c>
    </row>
    <row r="461" spans="1:65" s="13" customFormat="1" ht="11.25">
      <c r="B461" s="163"/>
      <c r="D461" s="158" t="s">
        <v>160</v>
      </c>
      <c r="E461" s="164" t="s">
        <v>1</v>
      </c>
      <c r="F461" s="165" t="s">
        <v>653</v>
      </c>
      <c r="H461" s="166">
        <v>20</v>
      </c>
      <c r="I461" s="167"/>
      <c r="L461" s="163"/>
      <c r="M461" s="168"/>
      <c r="N461" s="169"/>
      <c r="O461" s="169"/>
      <c r="P461" s="169"/>
      <c r="Q461" s="169"/>
      <c r="R461" s="169"/>
      <c r="S461" s="169"/>
      <c r="T461" s="170"/>
      <c r="AT461" s="164" t="s">
        <v>160</v>
      </c>
      <c r="AU461" s="164" t="s">
        <v>87</v>
      </c>
      <c r="AV461" s="13" t="s">
        <v>87</v>
      </c>
      <c r="AW461" s="13" t="s">
        <v>32</v>
      </c>
      <c r="AX461" s="13" t="s">
        <v>84</v>
      </c>
      <c r="AY461" s="164" t="s">
        <v>123</v>
      </c>
    </row>
    <row r="462" spans="1:65" s="12" customFormat="1" ht="22.9" customHeight="1">
      <c r="B462" s="131"/>
      <c r="D462" s="132" t="s">
        <v>75</v>
      </c>
      <c r="E462" s="142" t="s">
        <v>168</v>
      </c>
      <c r="F462" s="142" t="s">
        <v>654</v>
      </c>
      <c r="I462" s="134"/>
      <c r="J462" s="143">
        <f>BK462</f>
        <v>0</v>
      </c>
      <c r="L462" s="131"/>
      <c r="M462" s="136"/>
      <c r="N462" s="137"/>
      <c r="O462" s="137"/>
      <c r="P462" s="138">
        <f>SUM(P463:P581)</f>
        <v>0</v>
      </c>
      <c r="Q462" s="137"/>
      <c r="R462" s="138">
        <f>SUM(R463:R581)</f>
        <v>198.09975796000001</v>
      </c>
      <c r="S462" s="137"/>
      <c r="T462" s="139">
        <f>SUM(T463:T581)</f>
        <v>0.41000000000000003</v>
      </c>
      <c r="AR462" s="132" t="s">
        <v>84</v>
      </c>
      <c r="AT462" s="140" t="s">
        <v>75</v>
      </c>
      <c r="AU462" s="140" t="s">
        <v>84</v>
      </c>
      <c r="AY462" s="132" t="s">
        <v>123</v>
      </c>
      <c r="BK462" s="141">
        <f>SUM(BK463:BK581)</f>
        <v>0</v>
      </c>
    </row>
    <row r="463" spans="1:65" s="2" customFormat="1" ht="24">
      <c r="A463" s="33"/>
      <c r="B463" s="144"/>
      <c r="C463" s="145" t="s">
        <v>655</v>
      </c>
      <c r="D463" s="145" t="s">
        <v>126</v>
      </c>
      <c r="E463" s="146" t="s">
        <v>656</v>
      </c>
      <c r="F463" s="147" t="s">
        <v>657</v>
      </c>
      <c r="G463" s="148" t="s">
        <v>171</v>
      </c>
      <c r="H463" s="149">
        <v>5</v>
      </c>
      <c r="I463" s="150"/>
      <c r="J463" s="151">
        <f>ROUND(I463*H463,2)</f>
        <v>0</v>
      </c>
      <c r="K463" s="147" t="s">
        <v>130</v>
      </c>
      <c r="L463" s="34"/>
      <c r="M463" s="152" t="s">
        <v>1</v>
      </c>
      <c r="N463" s="153" t="s">
        <v>41</v>
      </c>
      <c r="O463" s="59"/>
      <c r="P463" s="154">
        <f>O463*H463</f>
        <v>0</v>
      </c>
      <c r="Q463" s="154">
        <v>6.9999999999999999E-4</v>
      </c>
      <c r="R463" s="154">
        <f>Q463*H463</f>
        <v>3.5000000000000001E-3</v>
      </c>
      <c r="S463" s="154">
        <v>0</v>
      </c>
      <c r="T463" s="155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6" t="s">
        <v>145</v>
      </c>
      <c r="AT463" s="156" t="s">
        <v>126</v>
      </c>
      <c r="AU463" s="156" t="s">
        <v>87</v>
      </c>
      <c r="AY463" s="18" t="s">
        <v>123</v>
      </c>
      <c r="BE463" s="157">
        <f>IF(N463="základní",J463,0)</f>
        <v>0</v>
      </c>
      <c r="BF463" s="157">
        <f>IF(N463="snížená",J463,0)</f>
        <v>0</v>
      </c>
      <c r="BG463" s="157">
        <f>IF(N463="zákl. přenesená",J463,0)</f>
        <v>0</v>
      </c>
      <c r="BH463" s="157">
        <f>IF(N463="sníž. přenesená",J463,0)</f>
        <v>0</v>
      </c>
      <c r="BI463" s="157">
        <f>IF(N463="nulová",J463,0)</f>
        <v>0</v>
      </c>
      <c r="BJ463" s="18" t="s">
        <v>84</v>
      </c>
      <c r="BK463" s="157">
        <f>ROUND(I463*H463,2)</f>
        <v>0</v>
      </c>
      <c r="BL463" s="18" t="s">
        <v>145</v>
      </c>
      <c r="BM463" s="156" t="s">
        <v>658</v>
      </c>
    </row>
    <row r="464" spans="1:65" s="2" customFormat="1" ht="19.5">
      <c r="A464" s="33"/>
      <c r="B464" s="34"/>
      <c r="C464" s="33"/>
      <c r="D464" s="158" t="s">
        <v>133</v>
      </c>
      <c r="E464" s="33"/>
      <c r="F464" s="159" t="s">
        <v>659</v>
      </c>
      <c r="G464" s="33"/>
      <c r="H464" s="33"/>
      <c r="I464" s="160"/>
      <c r="J464" s="33"/>
      <c r="K464" s="33"/>
      <c r="L464" s="34"/>
      <c r="M464" s="161"/>
      <c r="N464" s="162"/>
      <c r="O464" s="59"/>
      <c r="P464" s="59"/>
      <c r="Q464" s="59"/>
      <c r="R464" s="59"/>
      <c r="S464" s="59"/>
      <c r="T464" s="60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133</v>
      </c>
      <c r="AU464" s="18" t="s">
        <v>87</v>
      </c>
    </row>
    <row r="465" spans="1:65" s="13" customFormat="1" ht="11.25">
      <c r="B465" s="163"/>
      <c r="D465" s="158" t="s">
        <v>160</v>
      </c>
      <c r="E465" s="164" t="s">
        <v>1</v>
      </c>
      <c r="F465" s="165" t="s">
        <v>660</v>
      </c>
      <c r="H465" s="166">
        <v>5</v>
      </c>
      <c r="I465" s="167"/>
      <c r="L465" s="163"/>
      <c r="M465" s="168"/>
      <c r="N465" s="169"/>
      <c r="O465" s="169"/>
      <c r="P465" s="169"/>
      <c r="Q465" s="169"/>
      <c r="R465" s="169"/>
      <c r="S465" s="169"/>
      <c r="T465" s="170"/>
      <c r="AT465" s="164" t="s">
        <v>160</v>
      </c>
      <c r="AU465" s="164" t="s">
        <v>87</v>
      </c>
      <c r="AV465" s="13" t="s">
        <v>87</v>
      </c>
      <c r="AW465" s="13" t="s">
        <v>32</v>
      </c>
      <c r="AX465" s="13" t="s">
        <v>84</v>
      </c>
      <c r="AY465" s="164" t="s">
        <v>123</v>
      </c>
    </row>
    <row r="466" spans="1:65" s="2" customFormat="1" ht="24">
      <c r="A466" s="33"/>
      <c r="B466" s="144"/>
      <c r="C466" s="190" t="s">
        <v>661</v>
      </c>
      <c r="D466" s="190" t="s">
        <v>273</v>
      </c>
      <c r="E466" s="191" t="s">
        <v>662</v>
      </c>
      <c r="F466" s="192" t="s">
        <v>663</v>
      </c>
      <c r="G466" s="193" t="s">
        <v>171</v>
      </c>
      <c r="H466" s="194">
        <v>2</v>
      </c>
      <c r="I466" s="195"/>
      <c r="J466" s="196">
        <f>ROUND(I466*H466,2)</f>
        <v>0</v>
      </c>
      <c r="K466" s="192" t="s">
        <v>130</v>
      </c>
      <c r="L466" s="197"/>
      <c r="M466" s="198" t="s">
        <v>1</v>
      </c>
      <c r="N466" s="199" t="s">
        <v>41</v>
      </c>
      <c r="O466" s="59"/>
      <c r="P466" s="154">
        <f>O466*H466</f>
        <v>0</v>
      </c>
      <c r="Q466" s="154">
        <v>1.2999999999999999E-3</v>
      </c>
      <c r="R466" s="154">
        <f>Q466*H466</f>
        <v>2.5999999999999999E-3</v>
      </c>
      <c r="S466" s="154">
        <v>0</v>
      </c>
      <c r="T466" s="155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6" t="s">
        <v>162</v>
      </c>
      <c r="AT466" s="156" t="s">
        <v>273</v>
      </c>
      <c r="AU466" s="156" t="s">
        <v>87</v>
      </c>
      <c r="AY466" s="18" t="s">
        <v>123</v>
      </c>
      <c r="BE466" s="157">
        <f>IF(N466="základní",J466,0)</f>
        <v>0</v>
      </c>
      <c r="BF466" s="157">
        <f>IF(N466="snížená",J466,0)</f>
        <v>0</v>
      </c>
      <c r="BG466" s="157">
        <f>IF(N466="zákl. přenesená",J466,0)</f>
        <v>0</v>
      </c>
      <c r="BH466" s="157">
        <f>IF(N466="sníž. přenesená",J466,0)</f>
        <v>0</v>
      </c>
      <c r="BI466" s="157">
        <f>IF(N466="nulová",J466,0)</f>
        <v>0</v>
      </c>
      <c r="BJ466" s="18" t="s">
        <v>84</v>
      </c>
      <c r="BK466" s="157">
        <f>ROUND(I466*H466,2)</f>
        <v>0</v>
      </c>
      <c r="BL466" s="18" t="s">
        <v>145</v>
      </c>
      <c r="BM466" s="156" t="s">
        <v>664</v>
      </c>
    </row>
    <row r="467" spans="1:65" s="2" customFormat="1" ht="11.25">
      <c r="A467" s="33"/>
      <c r="B467" s="34"/>
      <c r="C467" s="33"/>
      <c r="D467" s="158" t="s">
        <v>133</v>
      </c>
      <c r="E467" s="33"/>
      <c r="F467" s="159" t="s">
        <v>663</v>
      </c>
      <c r="G467" s="33"/>
      <c r="H467" s="33"/>
      <c r="I467" s="160"/>
      <c r="J467" s="33"/>
      <c r="K467" s="33"/>
      <c r="L467" s="34"/>
      <c r="M467" s="161"/>
      <c r="N467" s="162"/>
      <c r="O467" s="59"/>
      <c r="P467" s="59"/>
      <c r="Q467" s="59"/>
      <c r="R467" s="59"/>
      <c r="S467" s="59"/>
      <c r="T467" s="60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8" t="s">
        <v>133</v>
      </c>
      <c r="AU467" s="18" t="s">
        <v>87</v>
      </c>
    </row>
    <row r="468" spans="1:65" s="13" customFormat="1" ht="11.25">
      <c r="B468" s="163"/>
      <c r="D468" s="158" t="s">
        <v>160</v>
      </c>
      <c r="E468" s="164" t="s">
        <v>1</v>
      </c>
      <c r="F468" s="165" t="s">
        <v>665</v>
      </c>
      <c r="H468" s="166">
        <v>2</v>
      </c>
      <c r="I468" s="167"/>
      <c r="L468" s="163"/>
      <c r="M468" s="168"/>
      <c r="N468" s="169"/>
      <c r="O468" s="169"/>
      <c r="P468" s="169"/>
      <c r="Q468" s="169"/>
      <c r="R468" s="169"/>
      <c r="S468" s="169"/>
      <c r="T468" s="170"/>
      <c r="AT468" s="164" t="s">
        <v>160</v>
      </c>
      <c r="AU468" s="164" t="s">
        <v>87</v>
      </c>
      <c r="AV468" s="13" t="s">
        <v>87</v>
      </c>
      <c r="AW468" s="13" t="s">
        <v>32</v>
      </c>
      <c r="AX468" s="13" t="s">
        <v>84</v>
      </c>
      <c r="AY468" s="164" t="s">
        <v>123</v>
      </c>
    </row>
    <row r="469" spans="1:65" s="2" customFormat="1" ht="24">
      <c r="A469" s="33"/>
      <c r="B469" s="144"/>
      <c r="C469" s="190" t="s">
        <v>666</v>
      </c>
      <c r="D469" s="190" t="s">
        <v>273</v>
      </c>
      <c r="E469" s="191" t="s">
        <v>667</v>
      </c>
      <c r="F469" s="192" t="s">
        <v>668</v>
      </c>
      <c r="G469" s="193" t="s">
        <v>171</v>
      </c>
      <c r="H469" s="194">
        <v>1</v>
      </c>
      <c r="I469" s="195"/>
      <c r="J469" s="196">
        <f>ROUND(I469*H469,2)</f>
        <v>0</v>
      </c>
      <c r="K469" s="192" t="s">
        <v>130</v>
      </c>
      <c r="L469" s="197"/>
      <c r="M469" s="198" t="s">
        <v>1</v>
      </c>
      <c r="N469" s="199" t="s">
        <v>41</v>
      </c>
      <c r="O469" s="59"/>
      <c r="P469" s="154">
        <f>O469*H469</f>
        <v>0</v>
      </c>
      <c r="Q469" s="154">
        <v>5.0000000000000001E-4</v>
      </c>
      <c r="R469" s="154">
        <f>Q469*H469</f>
        <v>5.0000000000000001E-4</v>
      </c>
      <c r="S469" s="154">
        <v>0</v>
      </c>
      <c r="T469" s="155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6" t="s">
        <v>162</v>
      </c>
      <c r="AT469" s="156" t="s">
        <v>273</v>
      </c>
      <c r="AU469" s="156" t="s">
        <v>87</v>
      </c>
      <c r="AY469" s="18" t="s">
        <v>123</v>
      </c>
      <c r="BE469" s="157">
        <f>IF(N469="základní",J469,0)</f>
        <v>0</v>
      </c>
      <c r="BF469" s="157">
        <f>IF(N469="snížená",J469,0)</f>
        <v>0</v>
      </c>
      <c r="BG469" s="157">
        <f>IF(N469="zákl. přenesená",J469,0)</f>
        <v>0</v>
      </c>
      <c r="BH469" s="157">
        <f>IF(N469="sníž. přenesená",J469,0)</f>
        <v>0</v>
      </c>
      <c r="BI469" s="157">
        <f>IF(N469="nulová",J469,0)</f>
        <v>0</v>
      </c>
      <c r="BJ469" s="18" t="s">
        <v>84</v>
      </c>
      <c r="BK469" s="157">
        <f>ROUND(I469*H469,2)</f>
        <v>0</v>
      </c>
      <c r="BL469" s="18" t="s">
        <v>145</v>
      </c>
      <c r="BM469" s="156" t="s">
        <v>669</v>
      </c>
    </row>
    <row r="470" spans="1:65" s="2" customFormat="1" ht="19.5">
      <c r="A470" s="33"/>
      <c r="B470" s="34"/>
      <c r="C470" s="33"/>
      <c r="D470" s="158" t="s">
        <v>133</v>
      </c>
      <c r="E470" s="33"/>
      <c r="F470" s="159" t="s">
        <v>668</v>
      </c>
      <c r="G470" s="33"/>
      <c r="H470" s="33"/>
      <c r="I470" s="160"/>
      <c r="J470" s="33"/>
      <c r="K470" s="33"/>
      <c r="L470" s="34"/>
      <c r="M470" s="161"/>
      <c r="N470" s="162"/>
      <c r="O470" s="59"/>
      <c r="P470" s="59"/>
      <c r="Q470" s="59"/>
      <c r="R470" s="59"/>
      <c r="S470" s="59"/>
      <c r="T470" s="60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8" t="s">
        <v>133</v>
      </c>
      <c r="AU470" s="18" t="s">
        <v>87</v>
      </c>
    </row>
    <row r="471" spans="1:65" s="13" customFormat="1" ht="11.25">
      <c r="B471" s="163"/>
      <c r="D471" s="158" t="s">
        <v>160</v>
      </c>
      <c r="E471" s="164" t="s">
        <v>1</v>
      </c>
      <c r="F471" s="165" t="s">
        <v>670</v>
      </c>
      <c r="H471" s="166">
        <v>1</v>
      </c>
      <c r="I471" s="167"/>
      <c r="L471" s="163"/>
      <c r="M471" s="168"/>
      <c r="N471" s="169"/>
      <c r="O471" s="169"/>
      <c r="P471" s="169"/>
      <c r="Q471" s="169"/>
      <c r="R471" s="169"/>
      <c r="S471" s="169"/>
      <c r="T471" s="170"/>
      <c r="AT471" s="164" t="s">
        <v>160</v>
      </c>
      <c r="AU471" s="164" t="s">
        <v>87</v>
      </c>
      <c r="AV471" s="13" t="s">
        <v>87</v>
      </c>
      <c r="AW471" s="13" t="s">
        <v>32</v>
      </c>
      <c r="AX471" s="13" t="s">
        <v>84</v>
      </c>
      <c r="AY471" s="164" t="s">
        <v>123</v>
      </c>
    </row>
    <row r="472" spans="1:65" s="2" customFormat="1" ht="24">
      <c r="A472" s="33"/>
      <c r="B472" s="144"/>
      <c r="C472" s="145" t="s">
        <v>671</v>
      </c>
      <c r="D472" s="145" t="s">
        <v>126</v>
      </c>
      <c r="E472" s="146" t="s">
        <v>672</v>
      </c>
      <c r="F472" s="147" t="s">
        <v>673</v>
      </c>
      <c r="G472" s="148" t="s">
        <v>171</v>
      </c>
      <c r="H472" s="149">
        <v>6</v>
      </c>
      <c r="I472" s="150"/>
      <c r="J472" s="151">
        <f>ROUND(I472*H472,2)</f>
        <v>0</v>
      </c>
      <c r="K472" s="147" t="s">
        <v>130</v>
      </c>
      <c r="L472" s="34"/>
      <c r="M472" s="152" t="s">
        <v>1</v>
      </c>
      <c r="N472" s="153" t="s">
        <v>41</v>
      </c>
      <c r="O472" s="59"/>
      <c r="P472" s="154">
        <f>O472*H472</f>
        <v>0</v>
      </c>
      <c r="Q472" s="154">
        <v>0.11241</v>
      </c>
      <c r="R472" s="154">
        <f>Q472*H472</f>
        <v>0.67445999999999995</v>
      </c>
      <c r="S472" s="154">
        <v>0</v>
      </c>
      <c r="T472" s="155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56" t="s">
        <v>145</v>
      </c>
      <c r="AT472" s="156" t="s">
        <v>126</v>
      </c>
      <c r="AU472" s="156" t="s">
        <v>87</v>
      </c>
      <c r="AY472" s="18" t="s">
        <v>123</v>
      </c>
      <c r="BE472" s="157">
        <f>IF(N472="základní",J472,0)</f>
        <v>0</v>
      </c>
      <c r="BF472" s="157">
        <f>IF(N472="snížená",J472,0)</f>
        <v>0</v>
      </c>
      <c r="BG472" s="157">
        <f>IF(N472="zákl. přenesená",J472,0)</f>
        <v>0</v>
      </c>
      <c r="BH472" s="157">
        <f>IF(N472="sníž. přenesená",J472,0)</f>
        <v>0</v>
      </c>
      <c r="BI472" s="157">
        <f>IF(N472="nulová",J472,0)</f>
        <v>0</v>
      </c>
      <c r="BJ472" s="18" t="s">
        <v>84</v>
      </c>
      <c r="BK472" s="157">
        <f>ROUND(I472*H472,2)</f>
        <v>0</v>
      </c>
      <c r="BL472" s="18" t="s">
        <v>145</v>
      </c>
      <c r="BM472" s="156" t="s">
        <v>674</v>
      </c>
    </row>
    <row r="473" spans="1:65" s="2" customFormat="1" ht="19.5">
      <c r="A473" s="33"/>
      <c r="B473" s="34"/>
      <c r="C473" s="33"/>
      <c r="D473" s="158" t="s">
        <v>133</v>
      </c>
      <c r="E473" s="33"/>
      <c r="F473" s="159" t="s">
        <v>675</v>
      </c>
      <c r="G473" s="33"/>
      <c r="H473" s="33"/>
      <c r="I473" s="160"/>
      <c r="J473" s="33"/>
      <c r="K473" s="33"/>
      <c r="L473" s="34"/>
      <c r="M473" s="161"/>
      <c r="N473" s="162"/>
      <c r="O473" s="59"/>
      <c r="P473" s="59"/>
      <c r="Q473" s="59"/>
      <c r="R473" s="59"/>
      <c r="S473" s="59"/>
      <c r="T473" s="60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T473" s="18" t="s">
        <v>133</v>
      </c>
      <c r="AU473" s="18" t="s">
        <v>87</v>
      </c>
    </row>
    <row r="474" spans="1:65" s="2" customFormat="1" ht="21.75" customHeight="1">
      <c r="A474" s="33"/>
      <c r="B474" s="144"/>
      <c r="C474" s="190" t="s">
        <v>676</v>
      </c>
      <c r="D474" s="190" t="s">
        <v>273</v>
      </c>
      <c r="E474" s="191" t="s">
        <v>677</v>
      </c>
      <c r="F474" s="192" t="s">
        <v>678</v>
      </c>
      <c r="G474" s="193" t="s">
        <v>171</v>
      </c>
      <c r="H474" s="194">
        <v>6</v>
      </c>
      <c r="I474" s="195"/>
      <c r="J474" s="196">
        <f>ROUND(I474*H474,2)</f>
        <v>0</v>
      </c>
      <c r="K474" s="192" t="s">
        <v>130</v>
      </c>
      <c r="L474" s="197"/>
      <c r="M474" s="198" t="s">
        <v>1</v>
      </c>
      <c r="N474" s="199" t="s">
        <v>41</v>
      </c>
      <c r="O474" s="59"/>
      <c r="P474" s="154">
        <f>O474*H474</f>
        <v>0</v>
      </c>
      <c r="Q474" s="154">
        <v>6.1000000000000004E-3</v>
      </c>
      <c r="R474" s="154">
        <f>Q474*H474</f>
        <v>3.6600000000000001E-2</v>
      </c>
      <c r="S474" s="154">
        <v>0</v>
      </c>
      <c r="T474" s="155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56" t="s">
        <v>162</v>
      </c>
      <c r="AT474" s="156" t="s">
        <v>273</v>
      </c>
      <c r="AU474" s="156" t="s">
        <v>87</v>
      </c>
      <c r="AY474" s="18" t="s">
        <v>123</v>
      </c>
      <c r="BE474" s="157">
        <f>IF(N474="základní",J474,0)</f>
        <v>0</v>
      </c>
      <c r="BF474" s="157">
        <f>IF(N474="snížená",J474,0)</f>
        <v>0</v>
      </c>
      <c r="BG474" s="157">
        <f>IF(N474="zákl. přenesená",J474,0)</f>
        <v>0</v>
      </c>
      <c r="BH474" s="157">
        <f>IF(N474="sníž. přenesená",J474,0)</f>
        <v>0</v>
      </c>
      <c r="BI474" s="157">
        <f>IF(N474="nulová",J474,0)</f>
        <v>0</v>
      </c>
      <c r="BJ474" s="18" t="s">
        <v>84</v>
      </c>
      <c r="BK474" s="157">
        <f>ROUND(I474*H474,2)</f>
        <v>0</v>
      </c>
      <c r="BL474" s="18" t="s">
        <v>145</v>
      </c>
      <c r="BM474" s="156" t="s">
        <v>679</v>
      </c>
    </row>
    <row r="475" spans="1:65" s="2" customFormat="1" ht="11.25">
      <c r="A475" s="33"/>
      <c r="B475" s="34"/>
      <c r="C475" s="33"/>
      <c r="D475" s="158" t="s">
        <v>133</v>
      </c>
      <c r="E475" s="33"/>
      <c r="F475" s="159" t="s">
        <v>678</v>
      </c>
      <c r="G475" s="33"/>
      <c r="H475" s="33"/>
      <c r="I475" s="160"/>
      <c r="J475" s="33"/>
      <c r="K475" s="33"/>
      <c r="L475" s="34"/>
      <c r="M475" s="161"/>
      <c r="N475" s="162"/>
      <c r="O475" s="59"/>
      <c r="P475" s="59"/>
      <c r="Q475" s="59"/>
      <c r="R475" s="59"/>
      <c r="S475" s="59"/>
      <c r="T475" s="60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8" t="s">
        <v>133</v>
      </c>
      <c r="AU475" s="18" t="s">
        <v>87</v>
      </c>
    </row>
    <row r="476" spans="1:65" s="2" customFormat="1" ht="21.75" customHeight="1">
      <c r="A476" s="33"/>
      <c r="B476" s="144"/>
      <c r="C476" s="190" t="s">
        <v>680</v>
      </c>
      <c r="D476" s="190" t="s">
        <v>273</v>
      </c>
      <c r="E476" s="191" t="s">
        <v>681</v>
      </c>
      <c r="F476" s="192" t="s">
        <v>682</v>
      </c>
      <c r="G476" s="193" t="s">
        <v>171</v>
      </c>
      <c r="H476" s="194">
        <v>14</v>
      </c>
      <c r="I476" s="195"/>
      <c r="J476" s="196">
        <f>ROUND(I476*H476,2)</f>
        <v>0</v>
      </c>
      <c r="K476" s="192" t="s">
        <v>130</v>
      </c>
      <c r="L476" s="197"/>
      <c r="M476" s="198" t="s">
        <v>1</v>
      </c>
      <c r="N476" s="199" t="s">
        <v>41</v>
      </c>
      <c r="O476" s="59"/>
      <c r="P476" s="154">
        <f>O476*H476</f>
        <v>0</v>
      </c>
      <c r="Q476" s="154">
        <v>3.5E-4</v>
      </c>
      <c r="R476" s="154">
        <f>Q476*H476</f>
        <v>4.8999999999999998E-3</v>
      </c>
      <c r="S476" s="154">
        <v>0</v>
      </c>
      <c r="T476" s="155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56" t="s">
        <v>162</v>
      </c>
      <c r="AT476" s="156" t="s">
        <v>273</v>
      </c>
      <c r="AU476" s="156" t="s">
        <v>87</v>
      </c>
      <c r="AY476" s="18" t="s">
        <v>123</v>
      </c>
      <c r="BE476" s="157">
        <f>IF(N476="základní",J476,0)</f>
        <v>0</v>
      </c>
      <c r="BF476" s="157">
        <f>IF(N476="snížená",J476,0)</f>
        <v>0</v>
      </c>
      <c r="BG476" s="157">
        <f>IF(N476="zákl. přenesená",J476,0)</f>
        <v>0</v>
      </c>
      <c r="BH476" s="157">
        <f>IF(N476="sníž. přenesená",J476,0)</f>
        <v>0</v>
      </c>
      <c r="BI476" s="157">
        <f>IF(N476="nulová",J476,0)</f>
        <v>0</v>
      </c>
      <c r="BJ476" s="18" t="s">
        <v>84</v>
      </c>
      <c r="BK476" s="157">
        <f>ROUND(I476*H476,2)</f>
        <v>0</v>
      </c>
      <c r="BL476" s="18" t="s">
        <v>145</v>
      </c>
      <c r="BM476" s="156" t="s">
        <v>683</v>
      </c>
    </row>
    <row r="477" spans="1:65" s="2" customFormat="1" ht="11.25">
      <c r="A477" s="33"/>
      <c r="B477" s="34"/>
      <c r="C477" s="33"/>
      <c r="D477" s="158" t="s">
        <v>133</v>
      </c>
      <c r="E477" s="33"/>
      <c r="F477" s="159" t="s">
        <v>682</v>
      </c>
      <c r="G477" s="33"/>
      <c r="H477" s="33"/>
      <c r="I477" s="160"/>
      <c r="J477" s="33"/>
      <c r="K477" s="33"/>
      <c r="L477" s="34"/>
      <c r="M477" s="161"/>
      <c r="N477" s="162"/>
      <c r="O477" s="59"/>
      <c r="P477" s="59"/>
      <c r="Q477" s="59"/>
      <c r="R477" s="59"/>
      <c r="S477" s="59"/>
      <c r="T477" s="60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T477" s="18" t="s">
        <v>133</v>
      </c>
      <c r="AU477" s="18" t="s">
        <v>87</v>
      </c>
    </row>
    <row r="478" spans="1:65" s="2" customFormat="1" ht="16.5" customHeight="1">
      <c r="A478" s="33"/>
      <c r="B478" s="144"/>
      <c r="C478" s="190" t="s">
        <v>684</v>
      </c>
      <c r="D478" s="190" t="s">
        <v>273</v>
      </c>
      <c r="E478" s="191" t="s">
        <v>685</v>
      </c>
      <c r="F478" s="192" t="s">
        <v>686</v>
      </c>
      <c r="G478" s="193" t="s">
        <v>171</v>
      </c>
      <c r="H478" s="194">
        <v>6</v>
      </c>
      <c r="I478" s="195"/>
      <c r="J478" s="196">
        <f>ROUND(I478*H478,2)</f>
        <v>0</v>
      </c>
      <c r="K478" s="192" t="s">
        <v>130</v>
      </c>
      <c r="L478" s="197"/>
      <c r="M478" s="198" t="s">
        <v>1</v>
      </c>
      <c r="N478" s="199" t="s">
        <v>41</v>
      </c>
      <c r="O478" s="59"/>
      <c r="P478" s="154">
        <f>O478*H478</f>
        <v>0</v>
      </c>
      <c r="Q478" s="154">
        <v>1E-4</v>
      </c>
      <c r="R478" s="154">
        <f>Q478*H478</f>
        <v>6.0000000000000006E-4</v>
      </c>
      <c r="S478" s="154">
        <v>0</v>
      </c>
      <c r="T478" s="155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56" t="s">
        <v>162</v>
      </c>
      <c r="AT478" s="156" t="s">
        <v>273</v>
      </c>
      <c r="AU478" s="156" t="s">
        <v>87</v>
      </c>
      <c r="AY478" s="18" t="s">
        <v>123</v>
      </c>
      <c r="BE478" s="157">
        <f>IF(N478="základní",J478,0)</f>
        <v>0</v>
      </c>
      <c r="BF478" s="157">
        <f>IF(N478="snížená",J478,0)</f>
        <v>0</v>
      </c>
      <c r="BG478" s="157">
        <f>IF(N478="zákl. přenesená",J478,0)</f>
        <v>0</v>
      </c>
      <c r="BH478" s="157">
        <f>IF(N478="sníž. přenesená",J478,0)</f>
        <v>0</v>
      </c>
      <c r="BI478" s="157">
        <f>IF(N478="nulová",J478,0)</f>
        <v>0</v>
      </c>
      <c r="BJ478" s="18" t="s">
        <v>84</v>
      </c>
      <c r="BK478" s="157">
        <f>ROUND(I478*H478,2)</f>
        <v>0</v>
      </c>
      <c r="BL478" s="18" t="s">
        <v>145</v>
      </c>
      <c r="BM478" s="156" t="s">
        <v>687</v>
      </c>
    </row>
    <row r="479" spans="1:65" s="2" customFormat="1" ht="11.25">
      <c r="A479" s="33"/>
      <c r="B479" s="34"/>
      <c r="C479" s="33"/>
      <c r="D479" s="158" t="s">
        <v>133</v>
      </c>
      <c r="E479" s="33"/>
      <c r="F479" s="159" t="s">
        <v>686</v>
      </c>
      <c r="G479" s="33"/>
      <c r="H479" s="33"/>
      <c r="I479" s="160"/>
      <c r="J479" s="33"/>
      <c r="K479" s="33"/>
      <c r="L479" s="34"/>
      <c r="M479" s="161"/>
      <c r="N479" s="162"/>
      <c r="O479" s="59"/>
      <c r="P479" s="59"/>
      <c r="Q479" s="59"/>
      <c r="R479" s="59"/>
      <c r="S479" s="59"/>
      <c r="T479" s="60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T479" s="18" t="s">
        <v>133</v>
      </c>
      <c r="AU479" s="18" t="s">
        <v>87</v>
      </c>
    </row>
    <row r="480" spans="1:65" s="2" customFormat="1" ht="16.5" customHeight="1">
      <c r="A480" s="33"/>
      <c r="B480" s="144"/>
      <c r="C480" s="190" t="s">
        <v>688</v>
      </c>
      <c r="D480" s="190" t="s">
        <v>273</v>
      </c>
      <c r="E480" s="191" t="s">
        <v>689</v>
      </c>
      <c r="F480" s="192" t="s">
        <v>690</v>
      </c>
      <c r="G480" s="193" t="s">
        <v>171</v>
      </c>
      <c r="H480" s="194">
        <v>6</v>
      </c>
      <c r="I480" s="195"/>
      <c r="J480" s="196">
        <f>ROUND(I480*H480,2)</f>
        <v>0</v>
      </c>
      <c r="K480" s="192" t="s">
        <v>130</v>
      </c>
      <c r="L480" s="197"/>
      <c r="M480" s="198" t="s">
        <v>1</v>
      </c>
      <c r="N480" s="199" t="s">
        <v>41</v>
      </c>
      <c r="O480" s="59"/>
      <c r="P480" s="154">
        <f>O480*H480</f>
        <v>0</v>
      </c>
      <c r="Q480" s="154">
        <v>3.0000000000000001E-3</v>
      </c>
      <c r="R480" s="154">
        <f>Q480*H480</f>
        <v>1.8000000000000002E-2</v>
      </c>
      <c r="S480" s="154">
        <v>0</v>
      </c>
      <c r="T480" s="155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56" t="s">
        <v>162</v>
      </c>
      <c r="AT480" s="156" t="s">
        <v>273</v>
      </c>
      <c r="AU480" s="156" t="s">
        <v>87</v>
      </c>
      <c r="AY480" s="18" t="s">
        <v>123</v>
      </c>
      <c r="BE480" s="157">
        <f>IF(N480="základní",J480,0)</f>
        <v>0</v>
      </c>
      <c r="BF480" s="157">
        <f>IF(N480="snížená",J480,0)</f>
        <v>0</v>
      </c>
      <c r="BG480" s="157">
        <f>IF(N480="zákl. přenesená",J480,0)</f>
        <v>0</v>
      </c>
      <c r="BH480" s="157">
        <f>IF(N480="sníž. přenesená",J480,0)</f>
        <v>0</v>
      </c>
      <c r="BI480" s="157">
        <f>IF(N480="nulová",J480,0)</f>
        <v>0</v>
      </c>
      <c r="BJ480" s="18" t="s">
        <v>84</v>
      </c>
      <c r="BK480" s="157">
        <f>ROUND(I480*H480,2)</f>
        <v>0</v>
      </c>
      <c r="BL480" s="18" t="s">
        <v>145</v>
      </c>
      <c r="BM480" s="156" t="s">
        <v>691</v>
      </c>
    </row>
    <row r="481" spans="1:65" s="2" customFormat="1" ht="11.25">
      <c r="A481" s="33"/>
      <c r="B481" s="34"/>
      <c r="C481" s="33"/>
      <c r="D481" s="158" t="s">
        <v>133</v>
      </c>
      <c r="E481" s="33"/>
      <c r="F481" s="159" t="s">
        <v>690</v>
      </c>
      <c r="G481" s="33"/>
      <c r="H481" s="33"/>
      <c r="I481" s="160"/>
      <c r="J481" s="33"/>
      <c r="K481" s="33"/>
      <c r="L481" s="34"/>
      <c r="M481" s="161"/>
      <c r="N481" s="162"/>
      <c r="O481" s="59"/>
      <c r="P481" s="59"/>
      <c r="Q481" s="59"/>
      <c r="R481" s="59"/>
      <c r="S481" s="59"/>
      <c r="T481" s="6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T481" s="18" t="s">
        <v>133</v>
      </c>
      <c r="AU481" s="18" t="s">
        <v>87</v>
      </c>
    </row>
    <row r="482" spans="1:65" s="2" customFormat="1" ht="24">
      <c r="A482" s="33"/>
      <c r="B482" s="144"/>
      <c r="C482" s="145" t="s">
        <v>692</v>
      </c>
      <c r="D482" s="145" t="s">
        <v>126</v>
      </c>
      <c r="E482" s="146" t="s">
        <v>693</v>
      </c>
      <c r="F482" s="147" t="s">
        <v>694</v>
      </c>
      <c r="G482" s="148" t="s">
        <v>189</v>
      </c>
      <c r="H482" s="149">
        <v>2.4</v>
      </c>
      <c r="I482" s="150"/>
      <c r="J482" s="151">
        <f>ROUND(I482*H482,2)</f>
        <v>0</v>
      </c>
      <c r="K482" s="147" t="s">
        <v>130</v>
      </c>
      <c r="L482" s="34"/>
      <c r="M482" s="152" t="s">
        <v>1</v>
      </c>
      <c r="N482" s="153" t="s">
        <v>41</v>
      </c>
      <c r="O482" s="59"/>
      <c r="P482" s="154">
        <f>O482*H482</f>
        <v>0</v>
      </c>
      <c r="Q482" s="154">
        <v>5.9999999999999995E-4</v>
      </c>
      <c r="R482" s="154">
        <f>Q482*H482</f>
        <v>1.4399999999999999E-3</v>
      </c>
      <c r="S482" s="154">
        <v>0</v>
      </c>
      <c r="T482" s="155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56" t="s">
        <v>145</v>
      </c>
      <c r="AT482" s="156" t="s">
        <v>126</v>
      </c>
      <c r="AU482" s="156" t="s">
        <v>87</v>
      </c>
      <c r="AY482" s="18" t="s">
        <v>123</v>
      </c>
      <c r="BE482" s="157">
        <f>IF(N482="základní",J482,0)</f>
        <v>0</v>
      </c>
      <c r="BF482" s="157">
        <f>IF(N482="snížená",J482,0)</f>
        <v>0</v>
      </c>
      <c r="BG482" s="157">
        <f>IF(N482="zákl. přenesená",J482,0)</f>
        <v>0</v>
      </c>
      <c r="BH482" s="157">
        <f>IF(N482="sníž. přenesená",J482,0)</f>
        <v>0</v>
      </c>
      <c r="BI482" s="157">
        <f>IF(N482="nulová",J482,0)</f>
        <v>0</v>
      </c>
      <c r="BJ482" s="18" t="s">
        <v>84</v>
      </c>
      <c r="BK482" s="157">
        <f>ROUND(I482*H482,2)</f>
        <v>0</v>
      </c>
      <c r="BL482" s="18" t="s">
        <v>145</v>
      </c>
      <c r="BM482" s="156" t="s">
        <v>695</v>
      </c>
    </row>
    <row r="483" spans="1:65" s="2" customFormat="1" ht="19.5">
      <c r="A483" s="33"/>
      <c r="B483" s="34"/>
      <c r="C483" s="33"/>
      <c r="D483" s="158" t="s">
        <v>133</v>
      </c>
      <c r="E483" s="33"/>
      <c r="F483" s="159" t="s">
        <v>696</v>
      </c>
      <c r="G483" s="33"/>
      <c r="H483" s="33"/>
      <c r="I483" s="160"/>
      <c r="J483" s="33"/>
      <c r="K483" s="33"/>
      <c r="L483" s="34"/>
      <c r="M483" s="161"/>
      <c r="N483" s="162"/>
      <c r="O483" s="59"/>
      <c r="P483" s="59"/>
      <c r="Q483" s="59"/>
      <c r="R483" s="59"/>
      <c r="S483" s="59"/>
      <c r="T483" s="60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T483" s="18" t="s">
        <v>133</v>
      </c>
      <c r="AU483" s="18" t="s">
        <v>87</v>
      </c>
    </row>
    <row r="484" spans="1:65" s="13" customFormat="1" ht="11.25">
      <c r="B484" s="163"/>
      <c r="D484" s="158" t="s">
        <v>160</v>
      </c>
      <c r="E484" s="164" t="s">
        <v>1</v>
      </c>
      <c r="F484" s="165" t="s">
        <v>697</v>
      </c>
      <c r="H484" s="166">
        <v>2.4</v>
      </c>
      <c r="I484" s="167"/>
      <c r="L484" s="163"/>
      <c r="M484" s="168"/>
      <c r="N484" s="169"/>
      <c r="O484" s="169"/>
      <c r="P484" s="169"/>
      <c r="Q484" s="169"/>
      <c r="R484" s="169"/>
      <c r="S484" s="169"/>
      <c r="T484" s="170"/>
      <c r="AT484" s="164" t="s">
        <v>160</v>
      </c>
      <c r="AU484" s="164" t="s">
        <v>87</v>
      </c>
      <c r="AV484" s="13" t="s">
        <v>87</v>
      </c>
      <c r="AW484" s="13" t="s">
        <v>32</v>
      </c>
      <c r="AX484" s="13" t="s">
        <v>84</v>
      </c>
      <c r="AY484" s="164" t="s">
        <v>123</v>
      </c>
    </row>
    <row r="485" spans="1:65" s="2" customFormat="1" ht="33" customHeight="1">
      <c r="A485" s="33"/>
      <c r="B485" s="144"/>
      <c r="C485" s="145" t="s">
        <v>698</v>
      </c>
      <c r="D485" s="145" t="s">
        <v>126</v>
      </c>
      <c r="E485" s="146" t="s">
        <v>699</v>
      </c>
      <c r="F485" s="147" t="s">
        <v>700</v>
      </c>
      <c r="G485" s="148" t="s">
        <v>247</v>
      </c>
      <c r="H485" s="149">
        <v>349.3</v>
      </c>
      <c r="I485" s="150"/>
      <c r="J485" s="151">
        <f>ROUND(I485*H485,2)</f>
        <v>0</v>
      </c>
      <c r="K485" s="147" t="s">
        <v>130</v>
      </c>
      <c r="L485" s="34"/>
      <c r="M485" s="152" t="s">
        <v>1</v>
      </c>
      <c r="N485" s="153" t="s">
        <v>41</v>
      </c>
      <c r="O485" s="59"/>
      <c r="P485" s="154">
        <f>O485*H485</f>
        <v>0</v>
      </c>
      <c r="Q485" s="154">
        <v>8.0879999999999994E-2</v>
      </c>
      <c r="R485" s="154">
        <f>Q485*H485</f>
        <v>28.251383999999998</v>
      </c>
      <c r="S485" s="154">
        <v>0</v>
      </c>
      <c r="T485" s="155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56" t="s">
        <v>145</v>
      </c>
      <c r="AT485" s="156" t="s">
        <v>126</v>
      </c>
      <c r="AU485" s="156" t="s">
        <v>87</v>
      </c>
      <c r="AY485" s="18" t="s">
        <v>123</v>
      </c>
      <c r="BE485" s="157">
        <f>IF(N485="základní",J485,0)</f>
        <v>0</v>
      </c>
      <c r="BF485" s="157">
        <f>IF(N485="snížená",J485,0)</f>
        <v>0</v>
      </c>
      <c r="BG485" s="157">
        <f>IF(N485="zákl. přenesená",J485,0)</f>
        <v>0</v>
      </c>
      <c r="BH485" s="157">
        <f>IF(N485="sníž. přenesená",J485,0)</f>
        <v>0</v>
      </c>
      <c r="BI485" s="157">
        <f>IF(N485="nulová",J485,0)</f>
        <v>0</v>
      </c>
      <c r="BJ485" s="18" t="s">
        <v>84</v>
      </c>
      <c r="BK485" s="157">
        <f>ROUND(I485*H485,2)</f>
        <v>0</v>
      </c>
      <c r="BL485" s="18" t="s">
        <v>145</v>
      </c>
      <c r="BM485" s="156" t="s">
        <v>701</v>
      </c>
    </row>
    <row r="486" spans="1:65" s="2" customFormat="1" ht="39">
      <c r="A486" s="33"/>
      <c r="B486" s="34"/>
      <c r="C486" s="33"/>
      <c r="D486" s="158" t="s">
        <v>133</v>
      </c>
      <c r="E486" s="33"/>
      <c r="F486" s="159" t="s">
        <v>702</v>
      </c>
      <c r="G486" s="33"/>
      <c r="H486" s="33"/>
      <c r="I486" s="160"/>
      <c r="J486" s="33"/>
      <c r="K486" s="33"/>
      <c r="L486" s="34"/>
      <c r="M486" s="161"/>
      <c r="N486" s="162"/>
      <c r="O486" s="59"/>
      <c r="P486" s="59"/>
      <c r="Q486" s="59"/>
      <c r="R486" s="59"/>
      <c r="S486" s="59"/>
      <c r="T486" s="60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133</v>
      </c>
      <c r="AU486" s="18" t="s">
        <v>87</v>
      </c>
    </row>
    <row r="487" spans="1:65" s="14" customFormat="1" ht="11.25">
      <c r="B487" s="175"/>
      <c r="D487" s="158" t="s">
        <v>160</v>
      </c>
      <c r="E487" s="176" t="s">
        <v>1</v>
      </c>
      <c r="F487" s="177" t="s">
        <v>260</v>
      </c>
      <c r="H487" s="176" t="s">
        <v>1</v>
      </c>
      <c r="I487" s="178"/>
      <c r="L487" s="175"/>
      <c r="M487" s="179"/>
      <c r="N487" s="180"/>
      <c r="O487" s="180"/>
      <c r="P487" s="180"/>
      <c r="Q487" s="180"/>
      <c r="R487" s="180"/>
      <c r="S487" s="180"/>
      <c r="T487" s="181"/>
      <c r="AT487" s="176" t="s">
        <v>160</v>
      </c>
      <c r="AU487" s="176" t="s">
        <v>87</v>
      </c>
      <c r="AV487" s="14" t="s">
        <v>84</v>
      </c>
      <c r="AW487" s="14" t="s">
        <v>32</v>
      </c>
      <c r="AX487" s="14" t="s">
        <v>76</v>
      </c>
      <c r="AY487" s="176" t="s">
        <v>123</v>
      </c>
    </row>
    <row r="488" spans="1:65" s="13" customFormat="1" ht="11.25">
      <c r="B488" s="163"/>
      <c r="D488" s="158" t="s">
        <v>160</v>
      </c>
      <c r="E488" s="164" t="s">
        <v>1</v>
      </c>
      <c r="F488" s="165" t="s">
        <v>703</v>
      </c>
      <c r="H488" s="166">
        <v>116.2</v>
      </c>
      <c r="I488" s="167"/>
      <c r="L488" s="163"/>
      <c r="M488" s="168"/>
      <c r="N488" s="169"/>
      <c r="O488" s="169"/>
      <c r="P488" s="169"/>
      <c r="Q488" s="169"/>
      <c r="R488" s="169"/>
      <c r="S488" s="169"/>
      <c r="T488" s="170"/>
      <c r="AT488" s="164" t="s">
        <v>160</v>
      </c>
      <c r="AU488" s="164" t="s">
        <v>87</v>
      </c>
      <c r="AV488" s="13" t="s">
        <v>87</v>
      </c>
      <c r="AW488" s="13" t="s">
        <v>32</v>
      </c>
      <c r="AX488" s="13" t="s">
        <v>76</v>
      </c>
      <c r="AY488" s="164" t="s">
        <v>123</v>
      </c>
    </row>
    <row r="489" spans="1:65" s="13" customFormat="1" ht="11.25">
      <c r="B489" s="163"/>
      <c r="D489" s="158" t="s">
        <v>160</v>
      </c>
      <c r="E489" s="164" t="s">
        <v>1</v>
      </c>
      <c r="F489" s="165" t="s">
        <v>704</v>
      </c>
      <c r="H489" s="166">
        <v>127.9</v>
      </c>
      <c r="I489" s="167"/>
      <c r="L489" s="163"/>
      <c r="M489" s="168"/>
      <c r="N489" s="169"/>
      <c r="O489" s="169"/>
      <c r="P489" s="169"/>
      <c r="Q489" s="169"/>
      <c r="R489" s="169"/>
      <c r="S489" s="169"/>
      <c r="T489" s="170"/>
      <c r="AT489" s="164" t="s">
        <v>160</v>
      </c>
      <c r="AU489" s="164" t="s">
        <v>87</v>
      </c>
      <c r="AV489" s="13" t="s">
        <v>87</v>
      </c>
      <c r="AW489" s="13" t="s">
        <v>32</v>
      </c>
      <c r="AX489" s="13" t="s">
        <v>76</v>
      </c>
      <c r="AY489" s="164" t="s">
        <v>123</v>
      </c>
    </row>
    <row r="490" spans="1:65" s="14" customFormat="1" ht="11.25">
      <c r="B490" s="175"/>
      <c r="D490" s="158" t="s">
        <v>160</v>
      </c>
      <c r="E490" s="176" t="s">
        <v>1</v>
      </c>
      <c r="F490" s="177" t="s">
        <v>263</v>
      </c>
      <c r="H490" s="176" t="s">
        <v>1</v>
      </c>
      <c r="I490" s="178"/>
      <c r="L490" s="175"/>
      <c r="M490" s="179"/>
      <c r="N490" s="180"/>
      <c r="O490" s="180"/>
      <c r="P490" s="180"/>
      <c r="Q490" s="180"/>
      <c r="R490" s="180"/>
      <c r="S490" s="180"/>
      <c r="T490" s="181"/>
      <c r="AT490" s="176" t="s">
        <v>160</v>
      </c>
      <c r="AU490" s="176" t="s">
        <v>87</v>
      </c>
      <c r="AV490" s="14" t="s">
        <v>84</v>
      </c>
      <c r="AW490" s="14" t="s">
        <v>32</v>
      </c>
      <c r="AX490" s="14" t="s">
        <v>76</v>
      </c>
      <c r="AY490" s="176" t="s">
        <v>123</v>
      </c>
    </row>
    <row r="491" spans="1:65" s="13" customFormat="1" ht="11.25">
      <c r="B491" s="163"/>
      <c r="D491" s="158" t="s">
        <v>160</v>
      </c>
      <c r="E491" s="164" t="s">
        <v>1</v>
      </c>
      <c r="F491" s="165" t="s">
        <v>705</v>
      </c>
      <c r="H491" s="166">
        <v>105.2</v>
      </c>
      <c r="I491" s="167"/>
      <c r="L491" s="163"/>
      <c r="M491" s="168"/>
      <c r="N491" s="169"/>
      <c r="O491" s="169"/>
      <c r="P491" s="169"/>
      <c r="Q491" s="169"/>
      <c r="R491" s="169"/>
      <c r="S491" s="169"/>
      <c r="T491" s="170"/>
      <c r="AT491" s="164" t="s">
        <v>160</v>
      </c>
      <c r="AU491" s="164" t="s">
        <v>87</v>
      </c>
      <c r="AV491" s="13" t="s">
        <v>87</v>
      </c>
      <c r="AW491" s="13" t="s">
        <v>32</v>
      </c>
      <c r="AX491" s="13" t="s">
        <v>76</v>
      </c>
      <c r="AY491" s="164" t="s">
        <v>123</v>
      </c>
    </row>
    <row r="492" spans="1:65" s="15" customFormat="1" ht="11.25">
      <c r="B492" s="182"/>
      <c r="D492" s="158" t="s">
        <v>160</v>
      </c>
      <c r="E492" s="183" t="s">
        <v>1</v>
      </c>
      <c r="F492" s="184" t="s">
        <v>203</v>
      </c>
      <c r="H492" s="185">
        <v>349.3</v>
      </c>
      <c r="I492" s="186"/>
      <c r="L492" s="182"/>
      <c r="M492" s="187"/>
      <c r="N492" s="188"/>
      <c r="O492" s="188"/>
      <c r="P492" s="188"/>
      <c r="Q492" s="188"/>
      <c r="R492" s="188"/>
      <c r="S492" s="188"/>
      <c r="T492" s="189"/>
      <c r="AT492" s="183" t="s">
        <v>160</v>
      </c>
      <c r="AU492" s="183" t="s">
        <v>87</v>
      </c>
      <c r="AV492" s="15" t="s">
        <v>145</v>
      </c>
      <c r="AW492" s="15" t="s">
        <v>32</v>
      </c>
      <c r="AX492" s="15" t="s">
        <v>84</v>
      </c>
      <c r="AY492" s="183" t="s">
        <v>123</v>
      </c>
    </row>
    <row r="493" spans="1:65" s="2" customFormat="1" ht="16.5" customHeight="1">
      <c r="A493" s="33"/>
      <c r="B493" s="144"/>
      <c r="C493" s="190" t="s">
        <v>706</v>
      </c>
      <c r="D493" s="190" t="s">
        <v>273</v>
      </c>
      <c r="E493" s="191" t="s">
        <v>707</v>
      </c>
      <c r="F493" s="192" t="s">
        <v>708</v>
      </c>
      <c r="G493" s="193" t="s">
        <v>247</v>
      </c>
      <c r="H493" s="194">
        <v>359.779</v>
      </c>
      <c r="I493" s="195"/>
      <c r="J493" s="196">
        <f>ROUND(I493*H493,2)</f>
        <v>0</v>
      </c>
      <c r="K493" s="192" t="s">
        <v>130</v>
      </c>
      <c r="L493" s="197"/>
      <c r="M493" s="198" t="s">
        <v>1</v>
      </c>
      <c r="N493" s="199" t="s">
        <v>41</v>
      </c>
      <c r="O493" s="59"/>
      <c r="P493" s="154">
        <f>O493*H493</f>
        <v>0</v>
      </c>
      <c r="Q493" s="154">
        <v>5.6000000000000001E-2</v>
      </c>
      <c r="R493" s="154">
        <f>Q493*H493</f>
        <v>20.147624</v>
      </c>
      <c r="S493" s="154">
        <v>0</v>
      </c>
      <c r="T493" s="155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56" t="s">
        <v>162</v>
      </c>
      <c r="AT493" s="156" t="s">
        <v>273</v>
      </c>
      <c r="AU493" s="156" t="s">
        <v>87</v>
      </c>
      <c r="AY493" s="18" t="s">
        <v>123</v>
      </c>
      <c r="BE493" s="157">
        <f>IF(N493="základní",J493,0)</f>
        <v>0</v>
      </c>
      <c r="BF493" s="157">
        <f>IF(N493="snížená",J493,0)</f>
        <v>0</v>
      </c>
      <c r="BG493" s="157">
        <f>IF(N493="zákl. přenesená",J493,0)</f>
        <v>0</v>
      </c>
      <c r="BH493" s="157">
        <f>IF(N493="sníž. přenesená",J493,0)</f>
        <v>0</v>
      </c>
      <c r="BI493" s="157">
        <f>IF(N493="nulová",J493,0)</f>
        <v>0</v>
      </c>
      <c r="BJ493" s="18" t="s">
        <v>84</v>
      </c>
      <c r="BK493" s="157">
        <f>ROUND(I493*H493,2)</f>
        <v>0</v>
      </c>
      <c r="BL493" s="18" t="s">
        <v>145</v>
      </c>
      <c r="BM493" s="156" t="s">
        <v>709</v>
      </c>
    </row>
    <row r="494" spans="1:65" s="2" customFormat="1" ht="11.25">
      <c r="A494" s="33"/>
      <c r="B494" s="34"/>
      <c r="C494" s="33"/>
      <c r="D494" s="158" t="s">
        <v>133</v>
      </c>
      <c r="E494" s="33"/>
      <c r="F494" s="159" t="s">
        <v>708</v>
      </c>
      <c r="G494" s="33"/>
      <c r="H494" s="33"/>
      <c r="I494" s="160"/>
      <c r="J494" s="33"/>
      <c r="K494" s="33"/>
      <c r="L494" s="34"/>
      <c r="M494" s="161"/>
      <c r="N494" s="162"/>
      <c r="O494" s="59"/>
      <c r="P494" s="59"/>
      <c r="Q494" s="59"/>
      <c r="R494" s="59"/>
      <c r="S494" s="59"/>
      <c r="T494" s="60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18" t="s">
        <v>133</v>
      </c>
      <c r="AU494" s="18" t="s">
        <v>87</v>
      </c>
    </row>
    <row r="495" spans="1:65" s="13" customFormat="1" ht="11.25">
      <c r="B495" s="163"/>
      <c r="D495" s="158" t="s">
        <v>160</v>
      </c>
      <c r="E495" s="164" t="s">
        <v>1</v>
      </c>
      <c r="F495" s="165" t="s">
        <v>710</v>
      </c>
      <c r="H495" s="166">
        <v>359.779</v>
      </c>
      <c r="I495" s="167"/>
      <c r="L495" s="163"/>
      <c r="M495" s="168"/>
      <c r="N495" s="169"/>
      <c r="O495" s="169"/>
      <c r="P495" s="169"/>
      <c r="Q495" s="169"/>
      <c r="R495" s="169"/>
      <c r="S495" s="169"/>
      <c r="T495" s="170"/>
      <c r="AT495" s="164" t="s">
        <v>160</v>
      </c>
      <c r="AU495" s="164" t="s">
        <v>87</v>
      </c>
      <c r="AV495" s="13" t="s">
        <v>87</v>
      </c>
      <c r="AW495" s="13" t="s">
        <v>32</v>
      </c>
      <c r="AX495" s="13" t="s">
        <v>84</v>
      </c>
      <c r="AY495" s="164" t="s">
        <v>123</v>
      </c>
    </row>
    <row r="496" spans="1:65" s="2" customFormat="1" ht="33" customHeight="1">
      <c r="A496" s="33"/>
      <c r="B496" s="144"/>
      <c r="C496" s="145" t="s">
        <v>711</v>
      </c>
      <c r="D496" s="145" t="s">
        <v>126</v>
      </c>
      <c r="E496" s="146" t="s">
        <v>712</v>
      </c>
      <c r="F496" s="147" t="s">
        <v>713</v>
      </c>
      <c r="G496" s="148" t="s">
        <v>247</v>
      </c>
      <c r="H496" s="149">
        <v>344</v>
      </c>
      <c r="I496" s="150"/>
      <c r="J496" s="151">
        <f>ROUND(I496*H496,2)</f>
        <v>0</v>
      </c>
      <c r="K496" s="147" t="s">
        <v>130</v>
      </c>
      <c r="L496" s="34"/>
      <c r="M496" s="152" t="s">
        <v>1</v>
      </c>
      <c r="N496" s="153" t="s">
        <v>41</v>
      </c>
      <c r="O496" s="59"/>
      <c r="P496" s="154">
        <f>O496*H496</f>
        <v>0</v>
      </c>
      <c r="Q496" s="154">
        <v>0.15540000000000001</v>
      </c>
      <c r="R496" s="154">
        <f>Q496*H496</f>
        <v>53.457600000000006</v>
      </c>
      <c r="S496" s="154">
        <v>0</v>
      </c>
      <c r="T496" s="155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56" t="s">
        <v>145</v>
      </c>
      <c r="AT496" s="156" t="s">
        <v>126</v>
      </c>
      <c r="AU496" s="156" t="s">
        <v>87</v>
      </c>
      <c r="AY496" s="18" t="s">
        <v>123</v>
      </c>
      <c r="BE496" s="157">
        <f>IF(N496="základní",J496,0)</f>
        <v>0</v>
      </c>
      <c r="BF496" s="157">
        <f>IF(N496="snížená",J496,0)</f>
        <v>0</v>
      </c>
      <c r="BG496" s="157">
        <f>IF(N496="zákl. přenesená",J496,0)</f>
        <v>0</v>
      </c>
      <c r="BH496" s="157">
        <f>IF(N496="sníž. přenesená",J496,0)</f>
        <v>0</v>
      </c>
      <c r="BI496" s="157">
        <f>IF(N496="nulová",J496,0)</f>
        <v>0</v>
      </c>
      <c r="BJ496" s="18" t="s">
        <v>84</v>
      </c>
      <c r="BK496" s="157">
        <f>ROUND(I496*H496,2)</f>
        <v>0</v>
      </c>
      <c r="BL496" s="18" t="s">
        <v>145</v>
      </c>
      <c r="BM496" s="156" t="s">
        <v>714</v>
      </c>
    </row>
    <row r="497" spans="1:65" s="2" customFormat="1" ht="29.25">
      <c r="A497" s="33"/>
      <c r="B497" s="34"/>
      <c r="C497" s="33"/>
      <c r="D497" s="158" t="s">
        <v>133</v>
      </c>
      <c r="E497" s="33"/>
      <c r="F497" s="159" t="s">
        <v>715</v>
      </c>
      <c r="G497" s="33"/>
      <c r="H497" s="33"/>
      <c r="I497" s="160"/>
      <c r="J497" s="33"/>
      <c r="K497" s="33"/>
      <c r="L497" s="34"/>
      <c r="M497" s="161"/>
      <c r="N497" s="162"/>
      <c r="O497" s="59"/>
      <c r="P497" s="59"/>
      <c r="Q497" s="59"/>
      <c r="R497" s="59"/>
      <c r="S497" s="59"/>
      <c r="T497" s="60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18" t="s">
        <v>133</v>
      </c>
      <c r="AU497" s="18" t="s">
        <v>87</v>
      </c>
    </row>
    <row r="498" spans="1:65" s="14" customFormat="1" ht="11.25">
      <c r="B498" s="175"/>
      <c r="D498" s="158" t="s">
        <v>160</v>
      </c>
      <c r="E498" s="176" t="s">
        <v>1</v>
      </c>
      <c r="F498" s="177" t="s">
        <v>260</v>
      </c>
      <c r="H498" s="176" t="s">
        <v>1</v>
      </c>
      <c r="I498" s="178"/>
      <c r="L498" s="175"/>
      <c r="M498" s="179"/>
      <c r="N498" s="180"/>
      <c r="O498" s="180"/>
      <c r="P498" s="180"/>
      <c r="Q498" s="180"/>
      <c r="R498" s="180"/>
      <c r="S498" s="180"/>
      <c r="T498" s="181"/>
      <c r="AT498" s="176" t="s">
        <v>160</v>
      </c>
      <c r="AU498" s="176" t="s">
        <v>87</v>
      </c>
      <c r="AV498" s="14" t="s">
        <v>84</v>
      </c>
      <c r="AW498" s="14" t="s">
        <v>32</v>
      </c>
      <c r="AX498" s="14" t="s">
        <v>76</v>
      </c>
      <c r="AY498" s="176" t="s">
        <v>123</v>
      </c>
    </row>
    <row r="499" spans="1:65" s="13" customFormat="1" ht="11.25">
      <c r="B499" s="163"/>
      <c r="D499" s="158" t="s">
        <v>160</v>
      </c>
      <c r="E499" s="164" t="s">
        <v>1</v>
      </c>
      <c r="F499" s="165" t="s">
        <v>716</v>
      </c>
      <c r="H499" s="166">
        <v>99.8</v>
      </c>
      <c r="I499" s="167"/>
      <c r="L499" s="163"/>
      <c r="M499" s="168"/>
      <c r="N499" s="169"/>
      <c r="O499" s="169"/>
      <c r="P499" s="169"/>
      <c r="Q499" s="169"/>
      <c r="R499" s="169"/>
      <c r="S499" s="169"/>
      <c r="T499" s="170"/>
      <c r="AT499" s="164" t="s">
        <v>160</v>
      </c>
      <c r="AU499" s="164" t="s">
        <v>87</v>
      </c>
      <c r="AV499" s="13" t="s">
        <v>87</v>
      </c>
      <c r="AW499" s="13" t="s">
        <v>32</v>
      </c>
      <c r="AX499" s="13" t="s">
        <v>76</v>
      </c>
      <c r="AY499" s="164" t="s">
        <v>123</v>
      </c>
    </row>
    <row r="500" spans="1:65" s="13" customFormat="1" ht="11.25">
      <c r="B500" s="163"/>
      <c r="D500" s="158" t="s">
        <v>160</v>
      </c>
      <c r="E500" s="164" t="s">
        <v>1</v>
      </c>
      <c r="F500" s="165" t="s">
        <v>717</v>
      </c>
      <c r="H500" s="166">
        <v>133</v>
      </c>
      <c r="I500" s="167"/>
      <c r="L500" s="163"/>
      <c r="M500" s="168"/>
      <c r="N500" s="169"/>
      <c r="O500" s="169"/>
      <c r="P500" s="169"/>
      <c r="Q500" s="169"/>
      <c r="R500" s="169"/>
      <c r="S500" s="169"/>
      <c r="T500" s="170"/>
      <c r="AT500" s="164" t="s">
        <v>160</v>
      </c>
      <c r="AU500" s="164" t="s">
        <v>87</v>
      </c>
      <c r="AV500" s="13" t="s">
        <v>87</v>
      </c>
      <c r="AW500" s="13" t="s">
        <v>32</v>
      </c>
      <c r="AX500" s="13" t="s">
        <v>76</v>
      </c>
      <c r="AY500" s="164" t="s">
        <v>123</v>
      </c>
    </row>
    <row r="501" spans="1:65" s="14" customFormat="1" ht="11.25">
      <c r="B501" s="175"/>
      <c r="D501" s="158" t="s">
        <v>160</v>
      </c>
      <c r="E501" s="176" t="s">
        <v>1</v>
      </c>
      <c r="F501" s="177" t="s">
        <v>263</v>
      </c>
      <c r="H501" s="176" t="s">
        <v>1</v>
      </c>
      <c r="I501" s="178"/>
      <c r="L501" s="175"/>
      <c r="M501" s="179"/>
      <c r="N501" s="180"/>
      <c r="O501" s="180"/>
      <c r="P501" s="180"/>
      <c r="Q501" s="180"/>
      <c r="R501" s="180"/>
      <c r="S501" s="180"/>
      <c r="T501" s="181"/>
      <c r="AT501" s="176" t="s">
        <v>160</v>
      </c>
      <c r="AU501" s="176" t="s">
        <v>87</v>
      </c>
      <c r="AV501" s="14" t="s">
        <v>84</v>
      </c>
      <c r="AW501" s="14" t="s">
        <v>32</v>
      </c>
      <c r="AX501" s="14" t="s">
        <v>76</v>
      </c>
      <c r="AY501" s="176" t="s">
        <v>123</v>
      </c>
    </row>
    <row r="502" spans="1:65" s="13" customFormat="1" ht="11.25">
      <c r="B502" s="163"/>
      <c r="D502" s="158" t="s">
        <v>160</v>
      </c>
      <c r="E502" s="164" t="s">
        <v>1</v>
      </c>
      <c r="F502" s="165" t="s">
        <v>718</v>
      </c>
      <c r="H502" s="166">
        <v>105.2</v>
      </c>
      <c r="I502" s="167"/>
      <c r="L502" s="163"/>
      <c r="M502" s="168"/>
      <c r="N502" s="169"/>
      <c r="O502" s="169"/>
      <c r="P502" s="169"/>
      <c r="Q502" s="169"/>
      <c r="R502" s="169"/>
      <c r="S502" s="169"/>
      <c r="T502" s="170"/>
      <c r="AT502" s="164" t="s">
        <v>160</v>
      </c>
      <c r="AU502" s="164" t="s">
        <v>87</v>
      </c>
      <c r="AV502" s="13" t="s">
        <v>87</v>
      </c>
      <c r="AW502" s="13" t="s">
        <v>32</v>
      </c>
      <c r="AX502" s="13" t="s">
        <v>76</v>
      </c>
      <c r="AY502" s="164" t="s">
        <v>123</v>
      </c>
    </row>
    <row r="503" spans="1:65" s="13" customFormat="1" ht="11.25">
      <c r="B503" s="163"/>
      <c r="D503" s="158" t="s">
        <v>160</v>
      </c>
      <c r="E503" s="164" t="s">
        <v>1</v>
      </c>
      <c r="F503" s="165" t="s">
        <v>719</v>
      </c>
      <c r="H503" s="166">
        <v>6</v>
      </c>
      <c r="I503" s="167"/>
      <c r="L503" s="163"/>
      <c r="M503" s="168"/>
      <c r="N503" s="169"/>
      <c r="O503" s="169"/>
      <c r="P503" s="169"/>
      <c r="Q503" s="169"/>
      <c r="R503" s="169"/>
      <c r="S503" s="169"/>
      <c r="T503" s="170"/>
      <c r="AT503" s="164" t="s">
        <v>160</v>
      </c>
      <c r="AU503" s="164" t="s">
        <v>87</v>
      </c>
      <c r="AV503" s="13" t="s">
        <v>87</v>
      </c>
      <c r="AW503" s="13" t="s">
        <v>32</v>
      </c>
      <c r="AX503" s="13" t="s">
        <v>76</v>
      </c>
      <c r="AY503" s="164" t="s">
        <v>123</v>
      </c>
    </row>
    <row r="504" spans="1:65" s="15" customFormat="1" ht="11.25">
      <c r="B504" s="182"/>
      <c r="D504" s="158" t="s">
        <v>160</v>
      </c>
      <c r="E504" s="183" t="s">
        <v>1</v>
      </c>
      <c r="F504" s="184" t="s">
        <v>203</v>
      </c>
      <c r="H504" s="185">
        <v>344</v>
      </c>
      <c r="I504" s="186"/>
      <c r="L504" s="182"/>
      <c r="M504" s="187"/>
      <c r="N504" s="188"/>
      <c r="O504" s="188"/>
      <c r="P504" s="188"/>
      <c r="Q504" s="188"/>
      <c r="R504" s="188"/>
      <c r="S504" s="188"/>
      <c r="T504" s="189"/>
      <c r="AT504" s="183" t="s">
        <v>160</v>
      </c>
      <c r="AU504" s="183" t="s">
        <v>87</v>
      </c>
      <c r="AV504" s="15" t="s">
        <v>145</v>
      </c>
      <c r="AW504" s="15" t="s">
        <v>32</v>
      </c>
      <c r="AX504" s="15" t="s">
        <v>84</v>
      </c>
      <c r="AY504" s="183" t="s">
        <v>123</v>
      </c>
    </row>
    <row r="505" spans="1:65" s="2" customFormat="1" ht="24">
      <c r="A505" s="33"/>
      <c r="B505" s="144"/>
      <c r="C505" s="190" t="s">
        <v>720</v>
      </c>
      <c r="D505" s="190" t="s">
        <v>273</v>
      </c>
      <c r="E505" s="191" t="s">
        <v>721</v>
      </c>
      <c r="F505" s="192" t="s">
        <v>722</v>
      </c>
      <c r="G505" s="193" t="s">
        <v>247</v>
      </c>
      <c r="H505" s="194">
        <v>25.75</v>
      </c>
      <c r="I505" s="195"/>
      <c r="J505" s="196">
        <f>ROUND(I505*H505,2)</f>
        <v>0</v>
      </c>
      <c r="K505" s="192" t="s">
        <v>130</v>
      </c>
      <c r="L505" s="197"/>
      <c r="M505" s="198" t="s">
        <v>1</v>
      </c>
      <c r="N505" s="199" t="s">
        <v>41</v>
      </c>
      <c r="O505" s="59"/>
      <c r="P505" s="154">
        <f>O505*H505</f>
        <v>0</v>
      </c>
      <c r="Q505" s="154">
        <v>6.4000000000000001E-2</v>
      </c>
      <c r="R505" s="154">
        <f>Q505*H505</f>
        <v>1.6480000000000001</v>
      </c>
      <c r="S505" s="154">
        <v>0</v>
      </c>
      <c r="T505" s="155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56" t="s">
        <v>162</v>
      </c>
      <c r="AT505" s="156" t="s">
        <v>273</v>
      </c>
      <c r="AU505" s="156" t="s">
        <v>87</v>
      </c>
      <c r="AY505" s="18" t="s">
        <v>123</v>
      </c>
      <c r="BE505" s="157">
        <f>IF(N505="základní",J505,0)</f>
        <v>0</v>
      </c>
      <c r="BF505" s="157">
        <f>IF(N505="snížená",J505,0)</f>
        <v>0</v>
      </c>
      <c r="BG505" s="157">
        <f>IF(N505="zákl. přenesená",J505,0)</f>
        <v>0</v>
      </c>
      <c r="BH505" s="157">
        <f>IF(N505="sníž. přenesená",J505,0)</f>
        <v>0</v>
      </c>
      <c r="BI505" s="157">
        <f>IF(N505="nulová",J505,0)</f>
        <v>0</v>
      </c>
      <c r="BJ505" s="18" t="s">
        <v>84</v>
      </c>
      <c r="BK505" s="157">
        <f>ROUND(I505*H505,2)</f>
        <v>0</v>
      </c>
      <c r="BL505" s="18" t="s">
        <v>145</v>
      </c>
      <c r="BM505" s="156" t="s">
        <v>723</v>
      </c>
    </row>
    <row r="506" spans="1:65" s="2" customFormat="1" ht="11.25">
      <c r="A506" s="33"/>
      <c r="B506" s="34"/>
      <c r="C506" s="33"/>
      <c r="D506" s="158" t="s">
        <v>133</v>
      </c>
      <c r="E506" s="33"/>
      <c r="F506" s="159" t="s">
        <v>722</v>
      </c>
      <c r="G506" s="33"/>
      <c r="H506" s="33"/>
      <c r="I506" s="160"/>
      <c r="J506" s="33"/>
      <c r="K506" s="33"/>
      <c r="L506" s="34"/>
      <c r="M506" s="161"/>
      <c r="N506" s="162"/>
      <c r="O506" s="59"/>
      <c r="P506" s="59"/>
      <c r="Q506" s="59"/>
      <c r="R506" s="59"/>
      <c r="S506" s="59"/>
      <c r="T506" s="60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T506" s="18" t="s">
        <v>133</v>
      </c>
      <c r="AU506" s="18" t="s">
        <v>87</v>
      </c>
    </row>
    <row r="507" spans="1:65" s="14" customFormat="1" ht="11.25">
      <c r="B507" s="175"/>
      <c r="D507" s="158" t="s">
        <v>160</v>
      </c>
      <c r="E507" s="176" t="s">
        <v>1</v>
      </c>
      <c r="F507" s="177" t="s">
        <v>260</v>
      </c>
      <c r="H507" s="176" t="s">
        <v>1</v>
      </c>
      <c r="I507" s="178"/>
      <c r="L507" s="175"/>
      <c r="M507" s="179"/>
      <c r="N507" s="180"/>
      <c r="O507" s="180"/>
      <c r="P507" s="180"/>
      <c r="Q507" s="180"/>
      <c r="R507" s="180"/>
      <c r="S507" s="180"/>
      <c r="T507" s="181"/>
      <c r="AT507" s="176" t="s">
        <v>160</v>
      </c>
      <c r="AU507" s="176" t="s">
        <v>87</v>
      </c>
      <c r="AV507" s="14" t="s">
        <v>84</v>
      </c>
      <c r="AW507" s="14" t="s">
        <v>32</v>
      </c>
      <c r="AX507" s="14" t="s">
        <v>76</v>
      </c>
      <c r="AY507" s="176" t="s">
        <v>123</v>
      </c>
    </row>
    <row r="508" spans="1:65" s="13" customFormat="1" ht="11.25">
      <c r="B508" s="163"/>
      <c r="D508" s="158" t="s">
        <v>160</v>
      </c>
      <c r="E508" s="164" t="s">
        <v>1</v>
      </c>
      <c r="F508" s="165" t="s">
        <v>724</v>
      </c>
      <c r="H508" s="166">
        <v>15</v>
      </c>
      <c r="I508" s="167"/>
      <c r="L508" s="163"/>
      <c r="M508" s="168"/>
      <c r="N508" s="169"/>
      <c r="O508" s="169"/>
      <c r="P508" s="169"/>
      <c r="Q508" s="169"/>
      <c r="R508" s="169"/>
      <c r="S508" s="169"/>
      <c r="T508" s="170"/>
      <c r="AT508" s="164" t="s">
        <v>160</v>
      </c>
      <c r="AU508" s="164" t="s">
        <v>87</v>
      </c>
      <c r="AV508" s="13" t="s">
        <v>87</v>
      </c>
      <c r="AW508" s="13" t="s">
        <v>32</v>
      </c>
      <c r="AX508" s="13" t="s">
        <v>76</v>
      </c>
      <c r="AY508" s="164" t="s">
        <v>123</v>
      </c>
    </row>
    <row r="509" spans="1:65" s="14" customFormat="1" ht="11.25">
      <c r="B509" s="175"/>
      <c r="D509" s="158" t="s">
        <v>160</v>
      </c>
      <c r="E509" s="176" t="s">
        <v>1</v>
      </c>
      <c r="F509" s="177" t="s">
        <v>263</v>
      </c>
      <c r="H509" s="176" t="s">
        <v>1</v>
      </c>
      <c r="I509" s="178"/>
      <c r="L509" s="175"/>
      <c r="M509" s="179"/>
      <c r="N509" s="180"/>
      <c r="O509" s="180"/>
      <c r="P509" s="180"/>
      <c r="Q509" s="180"/>
      <c r="R509" s="180"/>
      <c r="S509" s="180"/>
      <c r="T509" s="181"/>
      <c r="AT509" s="176" t="s">
        <v>160</v>
      </c>
      <c r="AU509" s="176" t="s">
        <v>87</v>
      </c>
      <c r="AV509" s="14" t="s">
        <v>84</v>
      </c>
      <c r="AW509" s="14" t="s">
        <v>32</v>
      </c>
      <c r="AX509" s="14" t="s">
        <v>76</v>
      </c>
      <c r="AY509" s="176" t="s">
        <v>123</v>
      </c>
    </row>
    <row r="510" spans="1:65" s="13" customFormat="1" ht="11.25">
      <c r="B510" s="163"/>
      <c r="D510" s="158" t="s">
        <v>160</v>
      </c>
      <c r="E510" s="164" t="s">
        <v>1</v>
      </c>
      <c r="F510" s="165" t="s">
        <v>725</v>
      </c>
      <c r="H510" s="166">
        <v>10</v>
      </c>
      <c r="I510" s="167"/>
      <c r="L510" s="163"/>
      <c r="M510" s="168"/>
      <c r="N510" s="169"/>
      <c r="O510" s="169"/>
      <c r="P510" s="169"/>
      <c r="Q510" s="169"/>
      <c r="R510" s="169"/>
      <c r="S510" s="169"/>
      <c r="T510" s="170"/>
      <c r="AT510" s="164" t="s">
        <v>160</v>
      </c>
      <c r="AU510" s="164" t="s">
        <v>87</v>
      </c>
      <c r="AV510" s="13" t="s">
        <v>87</v>
      </c>
      <c r="AW510" s="13" t="s">
        <v>32</v>
      </c>
      <c r="AX510" s="13" t="s">
        <v>76</v>
      </c>
      <c r="AY510" s="164" t="s">
        <v>123</v>
      </c>
    </row>
    <row r="511" spans="1:65" s="16" customFormat="1" ht="11.25">
      <c r="B511" s="200"/>
      <c r="D511" s="158" t="s">
        <v>160</v>
      </c>
      <c r="E511" s="201" t="s">
        <v>1</v>
      </c>
      <c r="F511" s="202" t="s">
        <v>311</v>
      </c>
      <c r="H511" s="203">
        <v>25</v>
      </c>
      <c r="I511" s="204"/>
      <c r="L511" s="200"/>
      <c r="M511" s="205"/>
      <c r="N511" s="206"/>
      <c r="O511" s="206"/>
      <c r="P511" s="206"/>
      <c r="Q511" s="206"/>
      <c r="R511" s="206"/>
      <c r="S511" s="206"/>
      <c r="T511" s="207"/>
      <c r="AT511" s="201" t="s">
        <v>160</v>
      </c>
      <c r="AU511" s="201" t="s">
        <v>87</v>
      </c>
      <c r="AV511" s="16" t="s">
        <v>139</v>
      </c>
      <c r="AW511" s="16" t="s">
        <v>32</v>
      </c>
      <c r="AX511" s="16" t="s">
        <v>76</v>
      </c>
      <c r="AY511" s="201" t="s">
        <v>123</v>
      </c>
    </row>
    <row r="512" spans="1:65" s="13" customFormat="1" ht="11.25">
      <c r="B512" s="163"/>
      <c r="D512" s="158" t="s">
        <v>160</v>
      </c>
      <c r="E512" s="164" t="s">
        <v>1</v>
      </c>
      <c r="F512" s="165" t="s">
        <v>726</v>
      </c>
      <c r="H512" s="166">
        <v>25.75</v>
      </c>
      <c r="I512" s="167"/>
      <c r="L512" s="163"/>
      <c r="M512" s="168"/>
      <c r="N512" s="169"/>
      <c r="O512" s="169"/>
      <c r="P512" s="169"/>
      <c r="Q512" s="169"/>
      <c r="R512" s="169"/>
      <c r="S512" s="169"/>
      <c r="T512" s="170"/>
      <c r="AT512" s="164" t="s">
        <v>160</v>
      </c>
      <c r="AU512" s="164" t="s">
        <v>87</v>
      </c>
      <c r="AV512" s="13" t="s">
        <v>87</v>
      </c>
      <c r="AW512" s="13" t="s">
        <v>32</v>
      </c>
      <c r="AX512" s="13" t="s">
        <v>84</v>
      </c>
      <c r="AY512" s="164" t="s">
        <v>123</v>
      </c>
    </row>
    <row r="513" spans="1:65" s="2" customFormat="1" ht="24">
      <c r="A513" s="33"/>
      <c r="B513" s="144"/>
      <c r="C513" s="190" t="s">
        <v>727</v>
      </c>
      <c r="D513" s="190" t="s">
        <v>273</v>
      </c>
      <c r="E513" s="191" t="s">
        <v>728</v>
      </c>
      <c r="F513" s="192" t="s">
        <v>729</v>
      </c>
      <c r="G513" s="193" t="s">
        <v>247</v>
      </c>
      <c r="H513" s="194">
        <v>51.243000000000002</v>
      </c>
      <c r="I513" s="195"/>
      <c r="J513" s="196">
        <f>ROUND(I513*H513,2)</f>
        <v>0</v>
      </c>
      <c r="K513" s="192" t="s">
        <v>130</v>
      </c>
      <c r="L513" s="197"/>
      <c r="M513" s="198" t="s">
        <v>1</v>
      </c>
      <c r="N513" s="199" t="s">
        <v>41</v>
      </c>
      <c r="O513" s="59"/>
      <c r="P513" s="154">
        <f>O513*H513</f>
        <v>0</v>
      </c>
      <c r="Q513" s="154">
        <v>4.8300000000000003E-2</v>
      </c>
      <c r="R513" s="154">
        <f>Q513*H513</f>
        <v>2.4750369000000001</v>
      </c>
      <c r="S513" s="154">
        <v>0</v>
      </c>
      <c r="T513" s="155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6" t="s">
        <v>162</v>
      </c>
      <c r="AT513" s="156" t="s">
        <v>273</v>
      </c>
      <c r="AU513" s="156" t="s">
        <v>87</v>
      </c>
      <c r="AY513" s="18" t="s">
        <v>123</v>
      </c>
      <c r="BE513" s="157">
        <f>IF(N513="základní",J513,0)</f>
        <v>0</v>
      </c>
      <c r="BF513" s="157">
        <f>IF(N513="snížená",J513,0)</f>
        <v>0</v>
      </c>
      <c r="BG513" s="157">
        <f>IF(N513="zákl. přenesená",J513,0)</f>
        <v>0</v>
      </c>
      <c r="BH513" s="157">
        <f>IF(N513="sníž. přenesená",J513,0)</f>
        <v>0</v>
      </c>
      <c r="BI513" s="157">
        <f>IF(N513="nulová",J513,0)</f>
        <v>0</v>
      </c>
      <c r="BJ513" s="18" t="s">
        <v>84</v>
      </c>
      <c r="BK513" s="157">
        <f>ROUND(I513*H513,2)</f>
        <v>0</v>
      </c>
      <c r="BL513" s="18" t="s">
        <v>145</v>
      </c>
      <c r="BM513" s="156" t="s">
        <v>730</v>
      </c>
    </row>
    <row r="514" spans="1:65" s="2" customFormat="1" ht="11.25">
      <c r="A514" s="33"/>
      <c r="B514" s="34"/>
      <c r="C514" s="33"/>
      <c r="D514" s="158" t="s">
        <v>133</v>
      </c>
      <c r="E514" s="33"/>
      <c r="F514" s="159" t="s">
        <v>729</v>
      </c>
      <c r="G514" s="33"/>
      <c r="H514" s="33"/>
      <c r="I514" s="160"/>
      <c r="J514" s="33"/>
      <c r="K514" s="33"/>
      <c r="L514" s="34"/>
      <c r="M514" s="161"/>
      <c r="N514" s="162"/>
      <c r="O514" s="59"/>
      <c r="P514" s="59"/>
      <c r="Q514" s="59"/>
      <c r="R514" s="59"/>
      <c r="S514" s="59"/>
      <c r="T514" s="60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18" t="s">
        <v>133</v>
      </c>
      <c r="AU514" s="18" t="s">
        <v>87</v>
      </c>
    </row>
    <row r="515" spans="1:65" s="14" customFormat="1" ht="11.25">
      <c r="B515" s="175"/>
      <c r="D515" s="158" t="s">
        <v>160</v>
      </c>
      <c r="E515" s="176" t="s">
        <v>1</v>
      </c>
      <c r="F515" s="177" t="s">
        <v>260</v>
      </c>
      <c r="H515" s="176" t="s">
        <v>1</v>
      </c>
      <c r="I515" s="178"/>
      <c r="L515" s="175"/>
      <c r="M515" s="179"/>
      <c r="N515" s="180"/>
      <c r="O515" s="180"/>
      <c r="P515" s="180"/>
      <c r="Q515" s="180"/>
      <c r="R515" s="180"/>
      <c r="S515" s="180"/>
      <c r="T515" s="181"/>
      <c r="AT515" s="176" t="s">
        <v>160</v>
      </c>
      <c r="AU515" s="176" t="s">
        <v>87</v>
      </c>
      <c r="AV515" s="14" t="s">
        <v>84</v>
      </c>
      <c r="AW515" s="14" t="s">
        <v>32</v>
      </c>
      <c r="AX515" s="14" t="s">
        <v>76</v>
      </c>
      <c r="AY515" s="176" t="s">
        <v>123</v>
      </c>
    </row>
    <row r="516" spans="1:65" s="13" customFormat="1" ht="11.25">
      <c r="B516" s="163"/>
      <c r="D516" s="158" t="s">
        <v>160</v>
      </c>
      <c r="E516" s="164" t="s">
        <v>1</v>
      </c>
      <c r="F516" s="165" t="s">
        <v>731</v>
      </c>
      <c r="H516" s="166">
        <v>16.100000000000001</v>
      </c>
      <c r="I516" s="167"/>
      <c r="L516" s="163"/>
      <c r="M516" s="168"/>
      <c r="N516" s="169"/>
      <c r="O516" s="169"/>
      <c r="P516" s="169"/>
      <c r="Q516" s="169"/>
      <c r="R516" s="169"/>
      <c r="S516" s="169"/>
      <c r="T516" s="170"/>
      <c r="AT516" s="164" t="s">
        <v>160</v>
      </c>
      <c r="AU516" s="164" t="s">
        <v>87</v>
      </c>
      <c r="AV516" s="13" t="s">
        <v>87</v>
      </c>
      <c r="AW516" s="13" t="s">
        <v>32</v>
      </c>
      <c r="AX516" s="13" t="s">
        <v>76</v>
      </c>
      <c r="AY516" s="164" t="s">
        <v>123</v>
      </c>
    </row>
    <row r="517" spans="1:65" s="13" customFormat="1" ht="11.25">
      <c r="B517" s="163"/>
      <c r="D517" s="158" t="s">
        <v>160</v>
      </c>
      <c r="E517" s="164" t="s">
        <v>1</v>
      </c>
      <c r="F517" s="165" t="s">
        <v>732</v>
      </c>
      <c r="H517" s="166">
        <v>9.1999999999999993</v>
      </c>
      <c r="I517" s="167"/>
      <c r="L517" s="163"/>
      <c r="M517" s="168"/>
      <c r="N517" s="169"/>
      <c r="O517" s="169"/>
      <c r="P517" s="169"/>
      <c r="Q517" s="169"/>
      <c r="R517" s="169"/>
      <c r="S517" s="169"/>
      <c r="T517" s="170"/>
      <c r="AT517" s="164" t="s">
        <v>160</v>
      </c>
      <c r="AU517" s="164" t="s">
        <v>87</v>
      </c>
      <c r="AV517" s="13" t="s">
        <v>87</v>
      </c>
      <c r="AW517" s="13" t="s">
        <v>32</v>
      </c>
      <c r="AX517" s="13" t="s">
        <v>76</v>
      </c>
      <c r="AY517" s="164" t="s">
        <v>123</v>
      </c>
    </row>
    <row r="518" spans="1:65" s="14" customFormat="1" ht="11.25">
      <c r="B518" s="175"/>
      <c r="D518" s="158" t="s">
        <v>160</v>
      </c>
      <c r="E518" s="176" t="s">
        <v>1</v>
      </c>
      <c r="F518" s="177" t="s">
        <v>263</v>
      </c>
      <c r="H518" s="176" t="s">
        <v>1</v>
      </c>
      <c r="I518" s="178"/>
      <c r="L518" s="175"/>
      <c r="M518" s="179"/>
      <c r="N518" s="180"/>
      <c r="O518" s="180"/>
      <c r="P518" s="180"/>
      <c r="Q518" s="180"/>
      <c r="R518" s="180"/>
      <c r="S518" s="180"/>
      <c r="T518" s="181"/>
      <c r="AT518" s="176" t="s">
        <v>160</v>
      </c>
      <c r="AU518" s="176" t="s">
        <v>87</v>
      </c>
      <c r="AV518" s="14" t="s">
        <v>84</v>
      </c>
      <c r="AW518" s="14" t="s">
        <v>32</v>
      </c>
      <c r="AX518" s="14" t="s">
        <v>76</v>
      </c>
      <c r="AY518" s="176" t="s">
        <v>123</v>
      </c>
    </row>
    <row r="519" spans="1:65" s="13" customFormat="1" ht="11.25">
      <c r="B519" s="163"/>
      <c r="D519" s="158" t="s">
        <v>160</v>
      </c>
      <c r="E519" s="164" t="s">
        <v>1</v>
      </c>
      <c r="F519" s="165" t="s">
        <v>733</v>
      </c>
      <c r="H519" s="166">
        <v>9.3000000000000007</v>
      </c>
      <c r="I519" s="167"/>
      <c r="L519" s="163"/>
      <c r="M519" s="168"/>
      <c r="N519" s="169"/>
      <c r="O519" s="169"/>
      <c r="P519" s="169"/>
      <c r="Q519" s="169"/>
      <c r="R519" s="169"/>
      <c r="S519" s="169"/>
      <c r="T519" s="170"/>
      <c r="AT519" s="164" t="s">
        <v>160</v>
      </c>
      <c r="AU519" s="164" t="s">
        <v>87</v>
      </c>
      <c r="AV519" s="13" t="s">
        <v>87</v>
      </c>
      <c r="AW519" s="13" t="s">
        <v>32</v>
      </c>
      <c r="AX519" s="13" t="s">
        <v>76</v>
      </c>
      <c r="AY519" s="164" t="s">
        <v>123</v>
      </c>
    </row>
    <row r="520" spans="1:65" s="13" customFormat="1" ht="11.25">
      <c r="B520" s="163"/>
      <c r="D520" s="158" t="s">
        <v>160</v>
      </c>
      <c r="E520" s="164" t="s">
        <v>1</v>
      </c>
      <c r="F520" s="165" t="s">
        <v>734</v>
      </c>
      <c r="H520" s="166">
        <v>15.15</v>
      </c>
      <c r="I520" s="167"/>
      <c r="L520" s="163"/>
      <c r="M520" s="168"/>
      <c r="N520" s="169"/>
      <c r="O520" s="169"/>
      <c r="P520" s="169"/>
      <c r="Q520" s="169"/>
      <c r="R520" s="169"/>
      <c r="S520" s="169"/>
      <c r="T520" s="170"/>
      <c r="AT520" s="164" t="s">
        <v>160</v>
      </c>
      <c r="AU520" s="164" t="s">
        <v>87</v>
      </c>
      <c r="AV520" s="13" t="s">
        <v>87</v>
      </c>
      <c r="AW520" s="13" t="s">
        <v>32</v>
      </c>
      <c r="AX520" s="13" t="s">
        <v>76</v>
      </c>
      <c r="AY520" s="164" t="s">
        <v>123</v>
      </c>
    </row>
    <row r="521" spans="1:65" s="16" customFormat="1" ht="11.25">
      <c r="B521" s="200"/>
      <c r="D521" s="158" t="s">
        <v>160</v>
      </c>
      <c r="E521" s="201" t="s">
        <v>1</v>
      </c>
      <c r="F521" s="202" t="s">
        <v>311</v>
      </c>
      <c r="H521" s="203">
        <v>49.75</v>
      </c>
      <c r="I521" s="204"/>
      <c r="L521" s="200"/>
      <c r="M521" s="205"/>
      <c r="N521" s="206"/>
      <c r="O521" s="206"/>
      <c r="P521" s="206"/>
      <c r="Q521" s="206"/>
      <c r="R521" s="206"/>
      <c r="S521" s="206"/>
      <c r="T521" s="207"/>
      <c r="AT521" s="201" t="s">
        <v>160</v>
      </c>
      <c r="AU521" s="201" t="s">
        <v>87</v>
      </c>
      <c r="AV521" s="16" t="s">
        <v>139</v>
      </c>
      <c r="AW521" s="16" t="s">
        <v>32</v>
      </c>
      <c r="AX521" s="16" t="s">
        <v>76</v>
      </c>
      <c r="AY521" s="201" t="s">
        <v>123</v>
      </c>
    </row>
    <row r="522" spans="1:65" s="13" customFormat="1" ht="11.25">
      <c r="B522" s="163"/>
      <c r="D522" s="158" t="s">
        <v>160</v>
      </c>
      <c r="E522" s="164" t="s">
        <v>1</v>
      </c>
      <c r="F522" s="165" t="s">
        <v>735</v>
      </c>
      <c r="H522" s="166">
        <v>51.243000000000002</v>
      </c>
      <c r="I522" s="167"/>
      <c r="L522" s="163"/>
      <c r="M522" s="168"/>
      <c r="N522" s="169"/>
      <c r="O522" s="169"/>
      <c r="P522" s="169"/>
      <c r="Q522" s="169"/>
      <c r="R522" s="169"/>
      <c r="S522" s="169"/>
      <c r="T522" s="170"/>
      <c r="AT522" s="164" t="s">
        <v>160</v>
      </c>
      <c r="AU522" s="164" t="s">
        <v>87</v>
      </c>
      <c r="AV522" s="13" t="s">
        <v>87</v>
      </c>
      <c r="AW522" s="13" t="s">
        <v>32</v>
      </c>
      <c r="AX522" s="13" t="s">
        <v>84</v>
      </c>
      <c r="AY522" s="164" t="s">
        <v>123</v>
      </c>
    </row>
    <row r="523" spans="1:65" s="2" customFormat="1" ht="16.5" customHeight="1">
      <c r="A523" s="33"/>
      <c r="B523" s="144"/>
      <c r="C523" s="190" t="s">
        <v>736</v>
      </c>
      <c r="D523" s="190" t="s">
        <v>273</v>
      </c>
      <c r="E523" s="191" t="s">
        <v>737</v>
      </c>
      <c r="F523" s="192" t="s">
        <v>738</v>
      </c>
      <c r="G523" s="193" t="s">
        <v>247</v>
      </c>
      <c r="H523" s="194">
        <v>277.32799999999997</v>
      </c>
      <c r="I523" s="195"/>
      <c r="J523" s="196">
        <f>ROUND(I523*H523,2)</f>
        <v>0</v>
      </c>
      <c r="K523" s="192" t="s">
        <v>130</v>
      </c>
      <c r="L523" s="197"/>
      <c r="M523" s="198" t="s">
        <v>1</v>
      </c>
      <c r="N523" s="199" t="s">
        <v>41</v>
      </c>
      <c r="O523" s="59"/>
      <c r="P523" s="154">
        <f>O523*H523</f>
        <v>0</v>
      </c>
      <c r="Q523" s="154">
        <v>8.1000000000000003E-2</v>
      </c>
      <c r="R523" s="154">
        <f>Q523*H523</f>
        <v>22.463567999999999</v>
      </c>
      <c r="S523" s="154">
        <v>0</v>
      </c>
      <c r="T523" s="155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6" t="s">
        <v>162</v>
      </c>
      <c r="AT523" s="156" t="s">
        <v>273</v>
      </c>
      <c r="AU523" s="156" t="s">
        <v>87</v>
      </c>
      <c r="AY523" s="18" t="s">
        <v>123</v>
      </c>
      <c r="BE523" s="157">
        <f>IF(N523="základní",J523,0)</f>
        <v>0</v>
      </c>
      <c r="BF523" s="157">
        <f>IF(N523="snížená",J523,0)</f>
        <v>0</v>
      </c>
      <c r="BG523" s="157">
        <f>IF(N523="zákl. přenesená",J523,0)</f>
        <v>0</v>
      </c>
      <c r="BH523" s="157">
        <f>IF(N523="sníž. přenesená",J523,0)</f>
        <v>0</v>
      </c>
      <c r="BI523" s="157">
        <f>IF(N523="nulová",J523,0)</f>
        <v>0</v>
      </c>
      <c r="BJ523" s="18" t="s">
        <v>84</v>
      </c>
      <c r="BK523" s="157">
        <f>ROUND(I523*H523,2)</f>
        <v>0</v>
      </c>
      <c r="BL523" s="18" t="s">
        <v>145</v>
      </c>
      <c r="BM523" s="156" t="s">
        <v>739</v>
      </c>
    </row>
    <row r="524" spans="1:65" s="2" customFormat="1" ht="11.25">
      <c r="A524" s="33"/>
      <c r="B524" s="34"/>
      <c r="C524" s="33"/>
      <c r="D524" s="158" t="s">
        <v>133</v>
      </c>
      <c r="E524" s="33"/>
      <c r="F524" s="159" t="s">
        <v>738</v>
      </c>
      <c r="G524" s="33"/>
      <c r="H524" s="33"/>
      <c r="I524" s="160"/>
      <c r="J524" s="33"/>
      <c r="K524" s="33"/>
      <c r="L524" s="34"/>
      <c r="M524" s="161"/>
      <c r="N524" s="162"/>
      <c r="O524" s="59"/>
      <c r="P524" s="59"/>
      <c r="Q524" s="59"/>
      <c r="R524" s="59"/>
      <c r="S524" s="59"/>
      <c r="T524" s="60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T524" s="18" t="s">
        <v>133</v>
      </c>
      <c r="AU524" s="18" t="s">
        <v>87</v>
      </c>
    </row>
    <row r="525" spans="1:65" s="13" customFormat="1" ht="11.25">
      <c r="B525" s="163"/>
      <c r="D525" s="158" t="s">
        <v>160</v>
      </c>
      <c r="E525" s="164" t="s">
        <v>1</v>
      </c>
      <c r="F525" s="165" t="s">
        <v>740</v>
      </c>
      <c r="H525" s="166">
        <v>269.25</v>
      </c>
      <c r="I525" s="167"/>
      <c r="L525" s="163"/>
      <c r="M525" s="168"/>
      <c r="N525" s="169"/>
      <c r="O525" s="169"/>
      <c r="P525" s="169"/>
      <c r="Q525" s="169"/>
      <c r="R525" s="169"/>
      <c r="S525" s="169"/>
      <c r="T525" s="170"/>
      <c r="AT525" s="164" t="s">
        <v>160</v>
      </c>
      <c r="AU525" s="164" t="s">
        <v>87</v>
      </c>
      <c r="AV525" s="13" t="s">
        <v>87</v>
      </c>
      <c r="AW525" s="13" t="s">
        <v>32</v>
      </c>
      <c r="AX525" s="13" t="s">
        <v>76</v>
      </c>
      <c r="AY525" s="164" t="s">
        <v>123</v>
      </c>
    </row>
    <row r="526" spans="1:65" s="16" customFormat="1" ht="11.25">
      <c r="B526" s="200"/>
      <c r="D526" s="158" t="s">
        <v>160</v>
      </c>
      <c r="E526" s="201" t="s">
        <v>1</v>
      </c>
      <c r="F526" s="202" t="s">
        <v>311</v>
      </c>
      <c r="H526" s="203">
        <v>269.25</v>
      </c>
      <c r="I526" s="204"/>
      <c r="L526" s="200"/>
      <c r="M526" s="205"/>
      <c r="N526" s="206"/>
      <c r="O526" s="206"/>
      <c r="P526" s="206"/>
      <c r="Q526" s="206"/>
      <c r="R526" s="206"/>
      <c r="S526" s="206"/>
      <c r="T526" s="207"/>
      <c r="AT526" s="201" t="s">
        <v>160</v>
      </c>
      <c r="AU526" s="201" t="s">
        <v>87</v>
      </c>
      <c r="AV526" s="16" t="s">
        <v>139</v>
      </c>
      <c r="AW526" s="16" t="s">
        <v>32</v>
      </c>
      <c r="AX526" s="16" t="s">
        <v>76</v>
      </c>
      <c r="AY526" s="201" t="s">
        <v>123</v>
      </c>
    </row>
    <row r="527" spans="1:65" s="13" customFormat="1" ht="11.25">
      <c r="B527" s="163"/>
      <c r="D527" s="158" t="s">
        <v>160</v>
      </c>
      <c r="E527" s="164" t="s">
        <v>1</v>
      </c>
      <c r="F527" s="165" t="s">
        <v>741</v>
      </c>
      <c r="H527" s="166">
        <v>277.32799999999997</v>
      </c>
      <c r="I527" s="167"/>
      <c r="L527" s="163"/>
      <c r="M527" s="168"/>
      <c r="N527" s="169"/>
      <c r="O527" s="169"/>
      <c r="P527" s="169"/>
      <c r="Q527" s="169"/>
      <c r="R527" s="169"/>
      <c r="S527" s="169"/>
      <c r="T527" s="170"/>
      <c r="AT527" s="164" t="s">
        <v>160</v>
      </c>
      <c r="AU527" s="164" t="s">
        <v>87</v>
      </c>
      <c r="AV527" s="13" t="s">
        <v>87</v>
      </c>
      <c r="AW527" s="13" t="s">
        <v>32</v>
      </c>
      <c r="AX527" s="13" t="s">
        <v>84</v>
      </c>
      <c r="AY527" s="164" t="s">
        <v>123</v>
      </c>
    </row>
    <row r="528" spans="1:65" s="2" customFormat="1" ht="33" customHeight="1">
      <c r="A528" s="33"/>
      <c r="B528" s="144"/>
      <c r="C528" s="145" t="s">
        <v>742</v>
      </c>
      <c r="D528" s="145" t="s">
        <v>126</v>
      </c>
      <c r="E528" s="146" t="s">
        <v>743</v>
      </c>
      <c r="F528" s="147" t="s">
        <v>744</v>
      </c>
      <c r="G528" s="148" t="s">
        <v>247</v>
      </c>
      <c r="H528" s="149">
        <v>218.4</v>
      </c>
      <c r="I528" s="150"/>
      <c r="J528" s="151">
        <f>ROUND(I528*H528,2)</f>
        <v>0</v>
      </c>
      <c r="K528" s="147" t="s">
        <v>130</v>
      </c>
      <c r="L528" s="34"/>
      <c r="M528" s="152" t="s">
        <v>1</v>
      </c>
      <c r="N528" s="153" t="s">
        <v>41</v>
      </c>
      <c r="O528" s="59"/>
      <c r="P528" s="154">
        <f>O528*H528</f>
        <v>0</v>
      </c>
      <c r="Q528" s="154">
        <v>0.1295</v>
      </c>
      <c r="R528" s="154">
        <f>Q528*H528</f>
        <v>28.282800000000002</v>
      </c>
      <c r="S528" s="154">
        <v>0</v>
      </c>
      <c r="T528" s="155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56" t="s">
        <v>145</v>
      </c>
      <c r="AT528" s="156" t="s">
        <v>126</v>
      </c>
      <c r="AU528" s="156" t="s">
        <v>87</v>
      </c>
      <c r="AY528" s="18" t="s">
        <v>123</v>
      </c>
      <c r="BE528" s="157">
        <f>IF(N528="základní",J528,0)</f>
        <v>0</v>
      </c>
      <c r="BF528" s="157">
        <f>IF(N528="snížená",J528,0)</f>
        <v>0</v>
      </c>
      <c r="BG528" s="157">
        <f>IF(N528="zákl. přenesená",J528,0)</f>
        <v>0</v>
      </c>
      <c r="BH528" s="157">
        <f>IF(N528="sníž. přenesená",J528,0)</f>
        <v>0</v>
      </c>
      <c r="BI528" s="157">
        <f>IF(N528="nulová",J528,0)</f>
        <v>0</v>
      </c>
      <c r="BJ528" s="18" t="s">
        <v>84</v>
      </c>
      <c r="BK528" s="157">
        <f>ROUND(I528*H528,2)</f>
        <v>0</v>
      </c>
      <c r="BL528" s="18" t="s">
        <v>145</v>
      </c>
      <c r="BM528" s="156" t="s">
        <v>745</v>
      </c>
    </row>
    <row r="529" spans="1:65" s="2" customFormat="1" ht="29.25">
      <c r="A529" s="33"/>
      <c r="B529" s="34"/>
      <c r="C529" s="33"/>
      <c r="D529" s="158" t="s">
        <v>133</v>
      </c>
      <c r="E529" s="33"/>
      <c r="F529" s="159" t="s">
        <v>746</v>
      </c>
      <c r="G529" s="33"/>
      <c r="H529" s="33"/>
      <c r="I529" s="160"/>
      <c r="J529" s="33"/>
      <c r="K529" s="33"/>
      <c r="L529" s="34"/>
      <c r="M529" s="161"/>
      <c r="N529" s="162"/>
      <c r="O529" s="59"/>
      <c r="P529" s="59"/>
      <c r="Q529" s="59"/>
      <c r="R529" s="59"/>
      <c r="S529" s="59"/>
      <c r="T529" s="60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T529" s="18" t="s">
        <v>133</v>
      </c>
      <c r="AU529" s="18" t="s">
        <v>87</v>
      </c>
    </row>
    <row r="530" spans="1:65" s="14" customFormat="1" ht="11.25">
      <c r="B530" s="175"/>
      <c r="D530" s="158" t="s">
        <v>160</v>
      </c>
      <c r="E530" s="176" t="s">
        <v>1</v>
      </c>
      <c r="F530" s="177" t="s">
        <v>260</v>
      </c>
      <c r="H530" s="176" t="s">
        <v>1</v>
      </c>
      <c r="I530" s="178"/>
      <c r="L530" s="175"/>
      <c r="M530" s="179"/>
      <c r="N530" s="180"/>
      <c r="O530" s="180"/>
      <c r="P530" s="180"/>
      <c r="Q530" s="180"/>
      <c r="R530" s="180"/>
      <c r="S530" s="180"/>
      <c r="T530" s="181"/>
      <c r="AT530" s="176" t="s">
        <v>160</v>
      </c>
      <c r="AU530" s="176" t="s">
        <v>87</v>
      </c>
      <c r="AV530" s="14" t="s">
        <v>84</v>
      </c>
      <c r="AW530" s="14" t="s">
        <v>32</v>
      </c>
      <c r="AX530" s="14" t="s">
        <v>76</v>
      </c>
      <c r="AY530" s="176" t="s">
        <v>123</v>
      </c>
    </row>
    <row r="531" spans="1:65" s="13" customFormat="1" ht="11.25">
      <c r="B531" s="163"/>
      <c r="D531" s="158" t="s">
        <v>160</v>
      </c>
      <c r="E531" s="164" t="s">
        <v>1</v>
      </c>
      <c r="F531" s="165" t="s">
        <v>747</v>
      </c>
      <c r="H531" s="166">
        <v>66.2</v>
      </c>
      <c r="I531" s="167"/>
      <c r="L531" s="163"/>
      <c r="M531" s="168"/>
      <c r="N531" s="169"/>
      <c r="O531" s="169"/>
      <c r="P531" s="169"/>
      <c r="Q531" s="169"/>
      <c r="R531" s="169"/>
      <c r="S531" s="169"/>
      <c r="T531" s="170"/>
      <c r="AT531" s="164" t="s">
        <v>160</v>
      </c>
      <c r="AU531" s="164" t="s">
        <v>87</v>
      </c>
      <c r="AV531" s="13" t="s">
        <v>87</v>
      </c>
      <c r="AW531" s="13" t="s">
        <v>32</v>
      </c>
      <c r="AX531" s="13" t="s">
        <v>76</v>
      </c>
      <c r="AY531" s="164" t="s">
        <v>123</v>
      </c>
    </row>
    <row r="532" spans="1:65" s="13" customFormat="1" ht="11.25">
      <c r="B532" s="163"/>
      <c r="D532" s="158" t="s">
        <v>160</v>
      </c>
      <c r="E532" s="164" t="s">
        <v>1</v>
      </c>
      <c r="F532" s="165" t="s">
        <v>748</v>
      </c>
      <c r="H532" s="166">
        <v>20</v>
      </c>
      <c r="I532" s="167"/>
      <c r="L532" s="163"/>
      <c r="M532" s="168"/>
      <c r="N532" s="169"/>
      <c r="O532" s="169"/>
      <c r="P532" s="169"/>
      <c r="Q532" s="169"/>
      <c r="R532" s="169"/>
      <c r="S532" s="169"/>
      <c r="T532" s="170"/>
      <c r="AT532" s="164" t="s">
        <v>160</v>
      </c>
      <c r="AU532" s="164" t="s">
        <v>87</v>
      </c>
      <c r="AV532" s="13" t="s">
        <v>87</v>
      </c>
      <c r="AW532" s="13" t="s">
        <v>32</v>
      </c>
      <c r="AX532" s="13" t="s">
        <v>76</v>
      </c>
      <c r="AY532" s="164" t="s">
        <v>123</v>
      </c>
    </row>
    <row r="533" spans="1:65" s="14" customFormat="1" ht="11.25">
      <c r="B533" s="175"/>
      <c r="D533" s="158" t="s">
        <v>160</v>
      </c>
      <c r="E533" s="176" t="s">
        <v>1</v>
      </c>
      <c r="F533" s="177" t="s">
        <v>263</v>
      </c>
      <c r="H533" s="176" t="s">
        <v>1</v>
      </c>
      <c r="I533" s="178"/>
      <c r="L533" s="175"/>
      <c r="M533" s="179"/>
      <c r="N533" s="180"/>
      <c r="O533" s="180"/>
      <c r="P533" s="180"/>
      <c r="Q533" s="180"/>
      <c r="R533" s="180"/>
      <c r="S533" s="180"/>
      <c r="T533" s="181"/>
      <c r="AT533" s="176" t="s">
        <v>160</v>
      </c>
      <c r="AU533" s="176" t="s">
        <v>87</v>
      </c>
      <c r="AV533" s="14" t="s">
        <v>84</v>
      </c>
      <c r="AW533" s="14" t="s">
        <v>32</v>
      </c>
      <c r="AX533" s="14" t="s">
        <v>76</v>
      </c>
      <c r="AY533" s="176" t="s">
        <v>123</v>
      </c>
    </row>
    <row r="534" spans="1:65" s="13" customFormat="1" ht="11.25">
      <c r="B534" s="163"/>
      <c r="D534" s="158" t="s">
        <v>160</v>
      </c>
      <c r="E534" s="164" t="s">
        <v>1</v>
      </c>
      <c r="F534" s="165" t="s">
        <v>749</v>
      </c>
      <c r="H534" s="166">
        <v>62.6</v>
      </c>
      <c r="I534" s="167"/>
      <c r="L534" s="163"/>
      <c r="M534" s="168"/>
      <c r="N534" s="169"/>
      <c r="O534" s="169"/>
      <c r="P534" s="169"/>
      <c r="Q534" s="169"/>
      <c r="R534" s="169"/>
      <c r="S534" s="169"/>
      <c r="T534" s="170"/>
      <c r="AT534" s="164" t="s">
        <v>160</v>
      </c>
      <c r="AU534" s="164" t="s">
        <v>87</v>
      </c>
      <c r="AV534" s="13" t="s">
        <v>87</v>
      </c>
      <c r="AW534" s="13" t="s">
        <v>32</v>
      </c>
      <c r="AX534" s="13" t="s">
        <v>76</v>
      </c>
      <c r="AY534" s="164" t="s">
        <v>123</v>
      </c>
    </row>
    <row r="535" spans="1:65" s="13" customFormat="1" ht="11.25">
      <c r="B535" s="163"/>
      <c r="D535" s="158" t="s">
        <v>160</v>
      </c>
      <c r="E535" s="164" t="s">
        <v>1</v>
      </c>
      <c r="F535" s="165" t="s">
        <v>750</v>
      </c>
      <c r="H535" s="166">
        <v>47.6</v>
      </c>
      <c r="I535" s="167"/>
      <c r="L535" s="163"/>
      <c r="M535" s="168"/>
      <c r="N535" s="169"/>
      <c r="O535" s="169"/>
      <c r="P535" s="169"/>
      <c r="Q535" s="169"/>
      <c r="R535" s="169"/>
      <c r="S535" s="169"/>
      <c r="T535" s="170"/>
      <c r="AT535" s="164" t="s">
        <v>160</v>
      </c>
      <c r="AU535" s="164" t="s">
        <v>87</v>
      </c>
      <c r="AV535" s="13" t="s">
        <v>87</v>
      </c>
      <c r="AW535" s="13" t="s">
        <v>32</v>
      </c>
      <c r="AX535" s="13" t="s">
        <v>76</v>
      </c>
      <c r="AY535" s="164" t="s">
        <v>123</v>
      </c>
    </row>
    <row r="536" spans="1:65" s="16" customFormat="1" ht="11.25">
      <c r="B536" s="200"/>
      <c r="D536" s="158" t="s">
        <v>160</v>
      </c>
      <c r="E536" s="201" t="s">
        <v>1</v>
      </c>
      <c r="F536" s="202" t="s">
        <v>311</v>
      </c>
      <c r="H536" s="203">
        <v>196.4</v>
      </c>
      <c r="I536" s="204"/>
      <c r="L536" s="200"/>
      <c r="M536" s="205"/>
      <c r="N536" s="206"/>
      <c r="O536" s="206"/>
      <c r="P536" s="206"/>
      <c r="Q536" s="206"/>
      <c r="R536" s="206"/>
      <c r="S536" s="206"/>
      <c r="T536" s="207"/>
      <c r="AT536" s="201" t="s">
        <v>160</v>
      </c>
      <c r="AU536" s="201" t="s">
        <v>87</v>
      </c>
      <c r="AV536" s="16" t="s">
        <v>139</v>
      </c>
      <c r="AW536" s="16" t="s">
        <v>32</v>
      </c>
      <c r="AX536" s="16" t="s">
        <v>76</v>
      </c>
      <c r="AY536" s="201" t="s">
        <v>123</v>
      </c>
    </row>
    <row r="537" spans="1:65" s="13" customFormat="1" ht="11.25">
      <c r="B537" s="163"/>
      <c r="D537" s="158" t="s">
        <v>160</v>
      </c>
      <c r="E537" s="164" t="s">
        <v>1</v>
      </c>
      <c r="F537" s="165" t="s">
        <v>751</v>
      </c>
      <c r="H537" s="166">
        <v>22</v>
      </c>
      <c r="I537" s="167"/>
      <c r="L537" s="163"/>
      <c r="M537" s="168"/>
      <c r="N537" s="169"/>
      <c r="O537" s="169"/>
      <c r="P537" s="169"/>
      <c r="Q537" s="169"/>
      <c r="R537" s="169"/>
      <c r="S537" s="169"/>
      <c r="T537" s="170"/>
      <c r="AT537" s="164" t="s">
        <v>160</v>
      </c>
      <c r="AU537" s="164" t="s">
        <v>87</v>
      </c>
      <c r="AV537" s="13" t="s">
        <v>87</v>
      </c>
      <c r="AW537" s="13" t="s">
        <v>32</v>
      </c>
      <c r="AX537" s="13" t="s">
        <v>76</v>
      </c>
      <c r="AY537" s="164" t="s">
        <v>123</v>
      </c>
    </row>
    <row r="538" spans="1:65" s="15" customFormat="1" ht="11.25">
      <c r="B538" s="182"/>
      <c r="D538" s="158" t="s">
        <v>160</v>
      </c>
      <c r="E538" s="183" t="s">
        <v>1</v>
      </c>
      <c r="F538" s="184" t="s">
        <v>203</v>
      </c>
      <c r="H538" s="185">
        <v>218.4</v>
      </c>
      <c r="I538" s="186"/>
      <c r="L538" s="182"/>
      <c r="M538" s="187"/>
      <c r="N538" s="188"/>
      <c r="O538" s="188"/>
      <c r="P538" s="188"/>
      <c r="Q538" s="188"/>
      <c r="R538" s="188"/>
      <c r="S538" s="188"/>
      <c r="T538" s="189"/>
      <c r="AT538" s="183" t="s">
        <v>160</v>
      </c>
      <c r="AU538" s="183" t="s">
        <v>87</v>
      </c>
      <c r="AV538" s="15" t="s">
        <v>145</v>
      </c>
      <c r="AW538" s="15" t="s">
        <v>32</v>
      </c>
      <c r="AX538" s="15" t="s">
        <v>84</v>
      </c>
      <c r="AY538" s="183" t="s">
        <v>123</v>
      </c>
    </row>
    <row r="539" spans="1:65" s="2" customFormat="1" ht="16.5" customHeight="1">
      <c r="A539" s="33"/>
      <c r="B539" s="144"/>
      <c r="C539" s="190" t="s">
        <v>752</v>
      </c>
      <c r="D539" s="190" t="s">
        <v>273</v>
      </c>
      <c r="E539" s="191" t="s">
        <v>753</v>
      </c>
      <c r="F539" s="192" t="s">
        <v>754</v>
      </c>
      <c r="G539" s="193" t="s">
        <v>247</v>
      </c>
      <c r="H539" s="194">
        <v>202.292</v>
      </c>
      <c r="I539" s="195"/>
      <c r="J539" s="196">
        <f>ROUND(I539*H539,2)</f>
        <v>0</v>
      </c>
      <c r="K539" s="192" t="s">
        <v>130</v>
      </c>
      <c r="L539" s="197"/>
      <c r="M539" s="198" t="s">
        <v>1</v>
      </c>
      <c r="N539" s="199" t="s">
        <v>41</v>
      </c>
      <c r="O539" s="59"/>
      <c r="P539" s="154">
        <f>O539*H539</f>
        <v>0</v>
      </c>
      <c r="Q539" s="154">
        <v>3.3500000000000002E-2</v>
      </c>
      <c r="R539" s="154">
        <f>Q539*H539</f>
        <v>6.7767820000000007</v>
      </c>
      <c r="S539" s="154">
        <v>0</v>
      </c>
      <c r="T539" s="155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56" t="s">
        <v>162</v>
      </c>
      <c r="AT539" s="156" t="s">
        <v>273</v>
      </c>
      <c r="AU539" s="156" t="s">
        <v>87</v>
      </c>
      <c r="AY539" s="18" t="s">
        <v>123</v>
      </c>
      <c r="BE539" s="157">
        <f>IF(N539="základní",J539,0)</f>
        <v>0</v>
      </c>
      <c r="BF539" s="157">
        <f>IF(N539="snížená",J539,0)</f>
        <v>0</v>
      </c>
      <c r="BG539" s="157">
        <f>IF(N539="zákl. přenesená",J539,0)</f>
        <v>0</v>
      </c>
      <c r="BH539" s="157">
        <f>IF(N539="sníž. přenesená",J539,0)</f>
        <v>0</v>
      </c>
      <c r="BI539" s="157">
        <f>IF(N539="nulová",J539,0)</f>
        <v>0</v>
      </c>
      <c r="BJ539" s="18" t="s">
        <v>84</v>
      </c>
      <c r="BK539" s="157">
        <f>ROUND(I539*H539,2)</f>
        <v>0</v>
      </c>
      <c r="BL539" s="18" t="s">
        <v>145</v>
      </c>
      <c r="BM539" s="156" t="s">
        <v>755</v>
      </c>
    </row>
    <row r="540" spans="1:65" s="2" customFormat="1" ht="11.25">
      <c r="A540" s="33"/>
      <c r="B540" s="34"/>
      <c r="C540" s="33"/>
      <c r="D540" s="158" t="s">
        <v>133</v>
      </c>
      <c r="E540" s="33"/>
      <c r="F540" s="159" t="s">
        <v>754</v>
      </c>
      <c r="G540" s="33"/>
      <c r="H540" s="33"/>
      <c r="I540" s="160"/>
      <c r="J540" s="33"/>
      <c r="K540" s="33"/>
      <c r="L540" s="34"/>
      <c r="M540" s="161"/>
      <c r="N540" s="162"/>
      <c r="O540" s="59"/>
      <c r="P540" s="59"/>
      <c r="Q540" s="59"/>
      <c r="R540" s="59"/>
      <c r="S540" s="59"/>
      <c r="T540" s="60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T540" s="18" t="s">
        <v>133</v>
      </c>
      <c r="AU540" s="18" t="s">
        <v>87</v>
      </c>
    </row>
    <row r="541" spans="1:65" s="13" customFormat="1" ht="11.25">
      <c r="B541" s="163"/>
      <c r="D541" s="158" t="s">
        <v>160</v>
      </c>
      <c r="E541" s="164" t="s">
        <v>1</v>
      </c>
      <c r="F541" s="165" t="s">
        <v>756</v>
      </c>
      <c r="H541" s="166">
        <v>202.292</v>
      </c>
      <c r="I541" s="167"/>
      <c r="L541" s="163"/>
      <c r="M541" s="168"/>
      <c r="N541" s="169"/>
      <c r="O541" s="169"/>
      <c r="P541" s="169"/>
      <c r="Q541" s="169"/>
      <c r="R541" s="169"/>
      <c r="S541" s="169"/>
      <c r="T541" s="170"/>
      <c r="AT541" s="164" t="s">
        <v>160</v>
      </c>
      <c r="AU541" s="164" t="s">
        <v>87</v>
      </c>
      <c r="AV541" s="13" t="s">
        <v>87</v>
      </c>
      <c r="AW541" s="13" t="s">
        <v>32</v>
      </c>
      <c r="AX541" s="13" t="s">
        <v>84</v>
      </c>
      <c r="AY541" s="164" t="s">
        <v>123</v>
      </c>
    </row>
    <row r="542" spans="1:65" s="2" customFormat="1" ht="16.5" customHeight="1">
      <c r="A542" s="33"/>
      <c r="B542" s="144"/>
      <c r="C542" s="190" t="s">
        <v>757</v>
      </c>
      <c r="D542" s="190" t="s">
        <v>273</v>
      </c>
      <c r="E542" s="191" t="s">
        <v>758</v>
      </c>
      <c r="F542" s="192" t="s">
        <v>759</v>
      </c>
      <c r="G542" s="193" t="s">
        <v>247</v>
      </c>
      <c r="H542" s="194">
        <v>22.66</v>
      </c>
      <c r="I542" s="195"/>
      <c r="J542" s="196">
        <f>ROUND(I542*H542,2)</f>
        <v>0</v>
      </c>
      <c r="K542" s="192" t="s">
        <v>130</v>
      </c>
      <c r="L542" s="197"/>
      <c r="M542" s="198" t="s">
        <v>1</v>
      </c>
      <c r="N542" s="199" t="s">
        <v>41</v>
      </c>
      <c r="O542" s="59"/>
      <c r="P542" s="154">
        <f>O542*H542</f>
        <v>0</v>
      </c>
      <c r="Q542" s="154">
        <v>5.8000000000000003E-2</v>
      </c>
      <c r="R542" s="154">
        <f>Q542*H542</f>
        <v>1.3142800000000001</v>
      </c>
      <c r="S542" s="154">
        <v>0</v>
      </c>
      <c r="T542" s="155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56" t="s">
        <v>162</v>
      </c>
      <c r="AT542" s="156" t="s">
        <v>273</v>
      </c>
      <c r="AU542" s="156" t="s">
        <v>87</v>
      </c>
      <c r="AY542" s="18" t="s">
        <v>123</v>
      </c>
      <c r="BE542" s="157">
        <f>IF(N542="základní",J542,0)</f>
        <v>0</v>
      </c>
      <c r="BF542" s="157">
        <f>IF(N542="snížená",J542,0)</f>
        <v>0</v>
      </c>
      <c r="BG542" s="157">
        <f>IF(N542="zákl. přenesená",J542,0)</f>
        <v>0</v>
      </c>
      <c r="BH542" s="157">
        <f>IF(N542="sníž. přenesená",J542,0)</f>
        <v>0</v>
      </c>
      <c r="BI542" s="157">
        <f>IF(N542="nulová",J542,0)</f>
        <v>0</v>
      </c>
      <c r="BJ542" s="18" t="s">
        <v>84</v>
      </c>
      <c r="BK542" s="157">
        <f>ROUND(I542*H542,2)</f>
        <v>0</v>
      </c>
      <c r="BL542" s="18" t="s">
        <v>145</v>
      </c>
      <c r="BM542" s="156" t="s">
        <v>760</v>
      </c>
    </row>
    <row r="543" spans="1:65" s="2" customFormat="1" ht="11.25">
      <c r="A543" s="33"/>
      <c r="B543" s="34"/>
      <c r="C543" s="33"/>
      <c r="D543" s="158" t="s">
        <v>133</v>
      </c>
      <c r="E543" s="33"/>
      <c r="F543" s="159" t="s">
        <v>759</v>
      </c>
      <c r="G543" s="33"/>
      <c r="H543" s="33"/>
      <c r="I543" s="160"/>
      <c r="J543" s="33"/>
      <c r="K543" s="33"/>
      <c r="L543" s="34"/>
      <c r="M543" s="161"/>
      <c r="N543" s="162"/>
      <c r="O543" s="59"/>
      <c r="P543" s="59"/>
      <c r="Q543" s="59"/>
      <c r="R543" s="59"/>
      <c r="S543" s="59"/>
      <c r="T543" s="60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T543" s="18" t="s">
        <v>133</v>
      </c>
      <c r="AU543" s="18" t="s">
        <v>87</v>
      </c>
    </row>
    <row r="544" spans="1:65" s="13" customFormat="1" ht="11.25">
      <c r="B544" s="163"/>
      <c r="D544" s="158" t="s">
        <v>160</v>
      </c>
      <c r="E544" s="164" t="s">
        <v>1</v>
      </c>
      <c r="F544" s="165" t="s">
        <v>761</v>
      </c>
      <c r="H544" s="166">
        <v>22.66</v>
      </c>
      <c r="I544" s="167"/>
      <c r="L544" s="163"/>
      <c r="M544" s="168"/>
      <c r="N544" s="169"/>
      <c r="O544" s="169"/>
      <c r="P544" s="169"/>
      <c r="Q544" s="169"/>
      <c r="R544" s="169"/>
      <c r="S544" s="169"/>
      <c r="T544" s="170"/>
      <c r="AT544" s="164" t="s">
        <v>160</v>
      </c>
      <c r="AU544" s="164" t="s">
        <v>87</v>
      </c>
      <c r="AV544" s="13" t="s">
        <v>87</v>
      </c>
      <c r="AW544" s="13" t="s">
        <v>32</v>
      </c>
      <c r="AX544" s="13" t="s">
        <v>84</v>
      </c>
      <c r="AY544" s="164" t="s">
        <v>123</v>
      </c>
    </row>
    <row r="545" spans="1:65" s="2" customFormat="1" ht="24">
      <c r="A545" s="33"/>
      <c r="B545" s="144"/>
      <c r="C545" s="145" t="s">
        <v>762</v>
      </c>
      <c r="D545" s="145" t="s">
        <v>126</v>
      </c>
      <c r="E545" s="146" t="s">
        <v>763</v>
      </c>
      <c r="F545" s="147" t="s">
        <v>764</v>
      </c>
      <c r="G545" s="148" t="s">
        <v>286</v>
      </c>
      <c r="H545" s="149">
        <v>14.409000000000001</v>
      </c>
      <c r="I545" s="150"/>
      <c r="J545" s="151">
        <f>ROUND(I545*H545,2)</f>
        <v>0</v>
      </c>
      <c r="K545" s="147" t="s">
        <v>130</v>
      </c>
      <c r="L545" s="34"/>
      <c r="M545" s="152" t="s">
        <v>1</v>
      </c>
      <c r="N545" s="153" t="s">
        <v>41</v>
      </c>
      <c r="O545" s="59"/>
      <c r="P545" s="154">
        <f>O545*H545</f>
        <v>0</v>
      </c>
      <c r="Q545" s="154">
        <v>2.2563399999999998</v>
      </c>
      <c r="R545" s="154">
        <f>Q545*H545</f>
        <v>32.511603059999999</v>
      </c>
      <c r="S545" s="154">
        <v>0</v>
      </c>
      <c r="T545" s="155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56" t="s">
        <v>145</v>
      </c>
      <c r="AT545" s="156" t="s">
        <v>126</v>
      </c>
      <c r="AU545" s="156" t="s">
        <v>87</v>
      </c>
      <c r="AY545" s="18" t="s">
        <v>123</v>
      </c>
      <c r="BE545" s="157">
        <f>IF(N545="základní",J545,0)</f>
        <v>0</v>
      </c>
      <c r="BF545" s="157">
        <f>IF(N545="snížená",J545,0)</f>
        <v>0</v>
      </c>
      <c r="BG545" s="157">
        <f>IF(N545="zákl. přenesená",J545,0)</f>
        <v>0</v>
      </c>
      <c r="BH545" s="157">
        <f>IF(N545="sníž. přenesená",J545,0)</f>
        <v>0</v>
      </c>
      <c r="BI545" s="157">
        <f>IF(N545="nulová",J545,0)</f>
        <v>0</v>
      </c>
      <c r="BJ545" s="18" t="s">
        <v>84</v>
      </c>
      <c r="BK545" s="157">
        <f>ROUND(I545*H545,2)</f>
        <v>0</v>
      </c>
      <c r="BL545" s="18" t="s">
        <v>145</v>
      </c>
      <c r="BM545" s="156" t="s">
        <v>765</v>
      </c>
    </row>
    <row r="546" spans="1:65" s="2" customFormat="1" ht="19.5">
      <c r="A546" s="33"/>
      <c r="B546" s="34"/>
      <c r="C546" s="33"/>
      <c r="D546" s="158" t="s">
        <v>133</v>
      </c>
      <c r="E546" s="33"/>
      <c r="F546" s="159" t="s">
        <v>766</v>
      </c>
      <c r="G546" s="33"/>
      <c r="H546" s="33"/>
      <c r="I546" s="160"/>
      <c r="J546" s="33"/>
      <c r="K546" s="33"/>
      <c r="L546" s="34"/>
      <c r="M546" s="161"/>
      <c r="N546" s="162"/>
      <c r="O546" s="59"/>
      <c r="P546" s="59"/>
      <c r="Q546" s="59"/>
      <c r="R546" s="59"/>
      <c r="S546" s="59"/>
      <c r="T546" s="60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T546" s="18" t="s">
        <v>133</v>
      </c>
      <c r="AU546" s="18" t="s">
        <v>87</v>
      </c>
    </row>
    <row r="547" spans="1:65" s="13" customFormat="1" ht="11.25">
      <c r="B547" s="163"/>
      <c r="D547" s="158" t="s">
        <v>160</v>
      </c>
      <c r="E547" s="164" t="s">
        <v>1</v>
      </c>
      <c r="F547" s="165" t="s">
        <v>767</v>
      </c>
      <c r="H547" s="166">
        <v>0.55000000000000004</v>
      </c>
      <c r="I547" s="167"/>
      <c r="L547" s="163"/>
      <c r="M547" s="168"/>
      <c r="N547" s="169"/>
      <c r="O547" s="169"/>
      <c r="P547" s="169"/>
      <c r="Q547" s="169"/>
      <c r="R547" s="169"/>
      <c r="S547" s="169"/>
      <c r="T547" s="170"/>
      <c r="AT547" s="164" t="s">
        <v>160</v>
      </c>
      <c r="AU547" s="164" t="s">
        <v>87</v>
      </c>
      <c r="AV547" s="13" t="s">
        <v>87</v>
      </c>
      <c r="AW547" s="13" t="s">
        <v>32</v>
      </c>
      <c r="AX547" s="13" t="s">
        <v>76</v>
      </c>
      <c r="AY547" s="164" t="s">
        <v>123</v>
      </c>
    </row>
    <row r="548" spans="1:65" s="13" customFormat="1" ht="22.5">
      <c r="B548" s="163"/>
      <c r="D548" s="158" t="s">
        <v>160</v>
      </c>
      <c r="E548" s="164" t="s">
        <v>1</v>
      </c>
      <c r="F548" s="165" t="s">
        <v>768</v>
      </c>
      <c r="H548" s="166">
        <v>9.9749999999999996</v>
      </c>
      <c r="I548" s="167"/>
      <c r="L548" s="163"/>
      <c r="M548" s="168"/>
      <c r="N548" s="169"/>
      <c r="O548" s="169"/>
      <c r="P548" s="169"/>
      <c r="Q548" s="169"/>
      <c r="R548" s="169"/>
      <c r="S548" s="169"/>
      <c r="T548" s="170"/>
      <c r="AT548" s="164" t="s">
        <v>160</v>
      </c>
      <c r="AU548" s="164" t="s">
        <v>87</v>
      </c>
      <c r="AV548" s="13" t="s">
        <v>87</v>
      </c>
      <c r="AW548" s="13" t="s">
        <v>32</v>
      </c>
      <c r="AX548" s="13" t="s">
        <v>76</v>
      </c>
      <c r="AY548" s="164" t="s">
        <v>123</v>
      </c>
    </row>
    <row r="549" spans="1:65" s="13" customFormat="1" ht="11.25">
      <c r="B549" s="163"/>
      <c r="D549" s="158" t="s">
        <v>160</v>
      </c>
      <c r="E549" s="164" t="s">
        <v>1</v>
      </c>
      <c r="F549" s="165" t="s">
        <v>769</v>
      </c>
      <c r="H549" s="166">
        <v>0.60799999999999998</v>
      </c>
      <c r="I549" s="167"/>
      <c r="L549" s="163"/>
      <c r="M549" s="168"/>
      <c r="N549" s="169"/>
      <c r="O549" s="169"/>
      <c r="P549" s="169"/>
      <c r="Q549" s="169"/>
      <c r="R549" s="169"/>
      <c r="S549" s="169"/>
      <c r="T549" s="170"/>
      <c r="AT549" s="164" t="s">
        <v>160</v>
      </c>
      <c r="AU549" s="164" t="s">
        <v>87</v>
      </c>
      <c r="AV549" s="13" t="s">
        <v>87</v>
      </c>
      <c r="AW549" s="13" t="s">
        <v>32</v>
      </c>
      <c r="AX549" s="13" t="s">
        <v>76</v>
      </c>
      <c r="AY549" s="164" t="s">
        <v>123</v>
      </c>
    </row>
    <row r="550" spans="1:65" s="13" customFormat="1" ht="11.25">
      <c r="B550" s="163"/>
      <c r="D550" s="158" t="s">
        <v>160</v>
      </c>
      <c r="E550" s="164" t="s">
        <v>1</v>
      </c>
      <c r="F550" s="165" t="s">
        <v>770</v>
      </c>
      <c r="H550" s="166">
        <v>3.2759999999999998</v>
      </c>
      <c r="I550" s="167"/>
      <c r="L550" s="163"/>
      <c r="M550" s="168"/>
      <c r="N550" s="169"/>
      <c r="O550" s="169"/>
      <c r="P550" s="169"/>
      <c r="Q550" s="169"/>
      <c r="R550" s="169"/>
      <c r="S550" s="169"/>
      <c r="T550" s="170"/>
      <c r="AT550" s="164" t="s">
        <v>160</v>
      </c>
      <c r="AU550" s="164" t="s">
        <v>87</v>
      </c>
      <c r="AV550" s="13" t="s">
        <v>87</v>
      </c>
      <c r="AW550" s="13" t="s">
        <v>32</v>
      </c>
      <c r="AX550" s="13" t="s">
        <v>76</v>
      </c>
      <c r="AY550" s="164" t="s">
        <v>123</v>
      </c>
    </row>
    <row r="551" spans="1:65" s="15" customFormat="1" ht="11.25">
      <c r="B551" s="182"/>
      <c r="D551" s="158" t="s">
        <v>160</v>
      </c>
      <c r="E551" s="183" t="s">
        <v>1</v>
      </c>
      <c r="F551" s="184" t="s">
        <v>203</v>
      </c>
      <c r="H551" s="185">
        <v>14.409000000000001</v>
      </c>
      <c r="I551" s="186"/>
      <c r="L551" s="182"/>
      <c r="M551" s="187"/>
      <c r="N551" s="188"/>
      <c r="O551" s="188"/>
      <c r="P551" s="188"/>
      <c r="Q551" s="188"/>
      <c r="R551" s="188"/>
      <c r="S551" s="188"/>
      <c r="T551" s="189"/>
      <c r="AT551" s="183" t="s">
        <v>160</v>
      </c>
      <c r="AU551" s="183" t="s">
        <v>87</v>
      </c>
      <c r="AV551" s="15" t="s">
        <v>145</v>
      </c>
      <c r="AW551" s="15" t="s">
        <v>32</v>
      </c>
      <c r="AX551" s="15" t="s">
        <v>84</v>
      </c>
      <c r="AY551" s="183" t="s">
        <v>123</v>
      </c>
    </row>
    <row r="552" spans="1:65" s="2" customFormat="1" ht="24">
      <c r="A552" s="33"/>
      <c r="B552" s="144"/>
      <c r="C552" s="145" t="s">
        <v>771</v>
      </c>
      <c r="D552" s="145" t="s">
        <v>126</v>
      </c>
      <c r="E552" s="146" t="s">
        <v>772</v>
      </c>
      <c r="F552" s="147" t="s">
        <v>773</v>
      </c>
      <c r="G552" s="148" t="s">
        <v>247</v>
      </c>
      <c r="H552" s="149">
        <v>32</v>
      </c>
      <c r="I552" s="150"/>
      <c r="J552" s="151">
        <f>ROUND(I552*H552,2)</f>
        <v>0</v>
      </c>
      <c r="K552" s="147" t="s">
        <v>130</v>
      </c>
      <c r="L552" s="34"/>
      <c r="M552" s="152" t="s">
        <v>1</v>
      </c>
      <c r="N552" s="153" t="s">
        <v>41</v>
      </c>
      <c r="O552" s="59"/>
      <c r="P552" s="154">
        <f>O552*H552</f>
        <v>0</v>
      </c>
      <c r="Q552" s="154">
        <v>1.0000000000000001E-5</v>
      </c>
      <c r="R552" s="154">
        <f>Q552*H552</f>
        <v>3.2000000000000003E-4</v>
      </c>
      <c r="S552" s="154">
        <v>0</v>
      </c>
      <c r="T552" s="155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56" t="s">
        <v>145</v>
      </c>
      <c r="AT552" s="156" t="s">
        <v>126</v>
      </c>
      <c r="AU552" s="156" t="s">
        <v>87</v>
      </c>
      <c r="AY552" s="18" t="s">
        <v>123</v>
      </c>
      <c r="BE552" s="157">
        <f>IF(N552="základní",J552,0)</f>
        <v>0</v>
      </c>
      <c r="BF552" s="157">
        <f>IF(N552="snížená",J552,0)</f>
        <v>0</v>
      </c>
      <c r="BG552" s="157">
        <f>IF(N552="zákl. přenesená",J552,0)</f>
        <v>0</v>
      </c>
      <c r="BH552" s="157">
        <f>IF(N552="sníž. přenesená",J552,0)</f>
        <v>0</v>
      </c>
      <c r="BI552" s="157">
        <f>IF(N552="nulová",J552,0)</f>
        <v>0</v>
      </c>
      <c r="BJ552" s="18" t="s">
        <v>84</v>
      </c>
      <c r="BK552" s="157">
        <f>ROUND(I552*H552,2)</f>
        <v>0</v>
      </c>
      <c r="BL552" s="18" t="s">
        <v>145</v>
      </c>
      <c r="BM552" s="156" t="s">
        <v>774</v>
      </c>
    </row>
    <row r="553" spans="1:65" s="2" customFormat="1" ht="19.5">
      <c r="A553" s="33"/>
      <c r="B553" s="34"/>
      <c r="C553" s="33"/>
      <c r="D553" s="158" t="s">
        <v>133</v>
      </c>
      <c r="E553" s="33"/>
      <c r="F553" s="159" t="s">
        <v>775</v>
      </c>
      <c r="G553" s="33"/>
      <c r="H553" s="33"/>
      <c r="I553" s="160"/>
      <c r="J553" s="33"/>
      <c r="K553" s="33"/>
      <c r="L553" s="34"/>
      <c r="M553" s="161"/>
      <c r="N553" s="162"/>
      <c r="O553" s="59"/>
      <c r="P553" s="59"/>
      <c r="Q553" s="59"/>
      <c r="R553" s="59"/>
      <c r="S553" s="59"/>
      <c r="T553" s="60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T553" s="18" t="s">
        <v>133</v>
      </c>
      <c r="AU553" s="18" t="s">
        <v>87</v>
      </c>
    </row>
    <row r="554" spans="1:65" s="13" customFormat="1" ht="11.25">
      <c r="B554" s="163"/>
      <c r="D554" s="158" t="s">
        <v>160</v>
      </c>
      <c r="E554" s="164" t="s">
        <v>1</v>
      </c>
      <c r="F554" s="165" t="s">
        <v>776</v>
      </c>
      <c r="H554" s="166">
        <v>21</v>
      </c>
      <c r="I554" s="167"/>
      <c r="L554" s="163"/>
      <c r="M554" s="168"/>
      <c r="N554" s="169"/>
      <c r="O554" s="169"/>
      <c r="P554" s="169"/>
      <c r="Q554" s="169"/>
      <c r="R554" s="169"/>
      <c r="S554" s="169"/>
      <c r="T554" s="170"/>
      <c r="AT554" s="164" t="s">
        <v>160</v>
      </c>
      <c r="AU554" s="164" t="s">
        <v>87</v>
      </c>
      <c r="AV554" s="13" t="s">
        <v>87</v>
      </c>
      <c r="AW554" s="13" t="s">
        <v>32</v>
      </c>
      <c r="AX554" s="13" t="s">
        <v>76</v>
      </c>
      <c r="AY554" s="164" t="s">
        <v>123</v>
      </c>
    </row>
    <row r="555" spans="1:65" s="13" customFormat="1" ht="11.25">
      <c r="B555" s="163"/>
      <c r="D555" s="158" t="s">
        <v>160</v>
      </c>
      <c r="E555" s="164" t="s">
        <v>1</v>
      </c>
      <c r="F555" s="165" t="s">
        <v>777</v>
      </c>
      <c r="H555" s="166">
        <v>5</v>
      </c>
      <c r="I555" s="167"/>
      <c r="L555" s="163"/>
      <c r="M555" s="168"/>
      <c r="N555" s="169"/>
      <c r="O555" s="169"/>
      <c r="P555" s="169"/>
      <c r="Q555" s="169"/>
      <c r="R555" s="169"/>
      <c r="S555" s="169"/>
      <c r="T555" s="170"/>
      <c r="AT555" s="164" t="s">
        <v>160</v>
      </c>
      <c r="AU555" s="164" t="s">
        <v>87</v>
      </c>
      <c r="AV555" s="13" t="s">
        <v>87</v>
      </c>
      <c r="AW555" s="13" t="s">
        <v>32</v>
      </c>
      <c r="AX555" s="13" t="s">
        <v>76</v>
      </c>
      <c r="AY555" s="164" t="s">
        <v>123</v>
      </c>
    </row>
    <row r="556" spans="1:65" s="13" customFormat="1" ht="22.5">
      <c r="B556" s="163"/>
      <c r="D556" s="158" t="s">
        <v>160</v>
      </c>
      <c r="E556" s="164" t="s">
        <v>1</v>
      </c>
      <c r="F556" s="165" t="s">
        <v>778</v>
      </c>
      <c r="H556" s="166">
        <v>6</v>
      </c>
      <c r="I556" s="167"/>
      <c r="L556" s="163"/>
      <c r="M556" s="168"/>
      <c r="N556" s="169"/>
      <c r="O556" s="169"/>
      <c r="P556" s="169"/>
      <c r="Q556" s="169"/>
      <c r="R556" s="169"/>
      <c r="S556" s="169"/>
      <c r="T556" s="170"/>
      <c r="AT556" s="164" t="s">
        <v>160</v>
      </c>
      <c r="AU556" s="164" t="s">
        <v>87</v>
      </c>
      <c r="AV556" s="13" t="s">
        <v>87</v>
      </c>
      <c r="AW556" s="13" t="s">
        <v>32</v>
      </c>
      <c r="AX556" s="13" t="s">
        <v>76</v>
      </c>
      <c r="AY556" s="164" t="s">
        <v>123</v>
      </c>
    </row>
    <row r="557" spans="1:65" s="15" customFormat="1" ht="11.25">
      <c r="B557" s="182"/>
      <c r="D557" s="158" t="s">
        <v>160</v>
      </c>
      <c r="E557" s="183" t="s">
        <v>1</v>
      </c>
      <c r="F557" s="184" t="s">
        <v>203</v>
      </c>
      <c r="H557" s="185">
        <v>32</v>
      </c>
      <c r="I557" s="186"/>
      <c r="L557" s="182"/>
      <c r="M557" s="187"/>
      <c r="N557" s="188"/>
      <c r="O557" s="188"/>
      <c r="P557" s="188"/>
      <c r="Q557" s="188"/>
      <c r="R557" s="188"/>
      <c r="S557" s="188"/>
      <c r="T557" s="189"/>
      <c r="AT557" s="183" t="s">
        <v>160</v>
      </c>
      <c r="AU557" s="183" t="s">
        <v>87</v>
      </c>
      <c r="AV557" s="15" t="s">
        <v>145</v>
      </c>
      <c r="AW557" s="15" t="s">
        <v>32</v>
      </c>
      <c r="AX557" s="15" t="s">
        <v>84</v>
      </c>
      <c r="AY557" s="183" t="s">
        <v>123</v>
      </c>
    </row>
    <row r="558" spans="1:65" s="2" customFormat="1" ht="24">
      <c r="A558" s="33"/>
      <c r="B558" s="144"/>
      <c r="C558" s="145" t="s">
        <v>779</v>
      </c>
      <c r="D558" s="145" t="s">
        <v>126</v>
      </c>
      <c r="E558" s="146" t="s">
        <v>780</v>
      </c>
      <c r="F558" s="147" t="s">
        <v>781</v>
      </c>
      <c r="G558" s="148" t="s">
        <v>247</v>
      </c>
      <c r="H558" s="149">
        <v>32</v>
      </c>
      <c r="I558" s="150"/>
      <c r="J558" s="151">
        <f>ROUND(I558*H558,2)</f>
        <v>0</v>
      </c>
      <c r="K558" s="147" t="s">
        <v>130</v>
      </c>
      <c r="L558" s="34"/>
      <c r="M558" s="152" t="s">
        <v>1</v>
      </c>
      <c r="N558" s="153" t="s">
        <v>41</v>
      </c>
      <c r="O558" s="59"/>
      <c r="P558" s="154">
        <f>O558*H558</f>
        <v>0</v>
      </c>
      <c r="Q558" s="154">
        <v>8.8000000000000003E-4</v>
      </c>
      <c r="R558" s="154">
        <f>Q558*H558</f>
        <v>2.8160000000000001E-2</v>
      </c>
      <c r="S558" s="154">
        <v>0</v>
      </c>
      <c r="T558" s="155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56" t="s">
        <v>145</v>
      </c>
      <c r="AT558" s="156" t="s">
        <v>126</v>
      </c>
      <c r="AU558" s="156" t="s">
        <v>87</v>
      </c>
      <c r="AY558" s="18" t="s">
        <v>123</v>
      </c>
      <c r="BE558" s="157">
        <f>IF(N558="základní",J558,0)</f>
        <v>0</v>
      </c>
      <c r="BF558" s="157">
        <f>IF(N558="snížená",J558,0)</f>
        <v>0</v>
      </c>
      <c r="BG558" s="157">
        <f>IF(N558="zákl. přenesená",J558,0)</f>
        <v>0</v>
      </c>
      <c r="BH558" s="157">
        <f>IF(N558="sníž. přenesená",J558,0)</f>
        <v>0</v>
      </c>
      <c r="BI558" s="157">
        <f>IF(N558="nulová",J558,0)</f>
        <v>0</v>
      </c>
      <c r="BJ558" s="18" t="s">
        <v>84</v>
      </c>
      <c r="BK558" s="157">
        <f>ROUND(I558*H558,2)</f>
        <v>0</v>
      </c>
      <c r="BL558" s="18" t="s">
        <v>145</v>
      </c>
      <c r="BM558" s="156" t="s">
        <v>782</v>
      </c>
    </row>
    <row r="559" spans="1:65" s="2" customFormat="1" ht="39">
      <c r="A559" s="33"/>
      <c r="B559" s="34"/>
      <c r="C559" s="33"/>
      <c r="D559" s="158" t="s">
        <v>133</v>
      </c>
      <c r="E559" s="33"/>
      <c r="F559" s="159" t="s">
        <v>783</v>
      </c>
      <c r="G559" s="33"/>
      <c r="H559" s="33"/>
      <c r="I559" s="160"/>
      <c r="J559" s="33"/>
      <c r="K559" s="33"/>
      <c r="L559" s="34"/>
      <c r="M559" s="161"/>
      <c r="N559" s="162"/>
      <c r="O559" s="59"/>
      <c r="P559" s="59"/>
      <c r="Q559" s="59"/>
      <c r="R559" s="59"/>
      <c r="S559" s="59"/>
      <c r="T559" s="60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T559" s="18" t="s">
        <v>133</v>
      </c>
      <c r="AU559" s="18" t="s">
        <v>87</v>
      </c>
    </row>
    <row r="560" spans="1:65" s="2" customFormat="1" ht="21.75" customHeight="1">
      <c r="A560" s="33"/>
      <c r="B560" s="144"/>
      <c r="C560" s="145" t="s">
        <v>784</v>
      </c>
      <c r="D560" s="145" t="s">
        <v>126</v>
      </c>
      <c r="E560" s="146" t="s">
        <v>785</v>
      </c>
      <c r="F560" s="147" t="s">
        <v>786</v>
      </c>
      <c r="G560" s="148" t="s">
        <v>247</v>
      </c>
      <c r="H560" s="149">
        <v>32</v>
      </c>
      <c r="I560" s="150"/>
      <c r="J560" s="151">
        <f>ROUND(I560*H560,2)</f>
        <v>0</v>
      </c>
      <c r="K560" s="147" t="s">
        <v>130</v>
      </c>
      <c r="L560" s="34"/>
      <c r="M560" s="152" t="s">
        <v>1</v>
      </c>
      <c r="N560" s="153" t="s">
        <v>41</v>
      </c>
      <c r="O560" s="59"/>
      <c r="P560" s="154">
        <f>O560*H560</f>
        <v>0</v>
      </c>
      <c r="Q560" s="154">
        <v>0</v>
      </c>
      <c r="R560" s="154">
        <f>Q560*H560</f>
        <v>0</v>
      </c>
      <c r="S560" s="154">
        <v>0</v>
      </c>
      <c r="T560" s="155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56" t="s">
        <v>145</v>
      </c>
      <c r="AT560" s="156" t="s">
        <v>126</v>
      </c>
      <c r="AU560" s="156" t="s">
        <v>87</v>
      </c>
      <c r="AY560" s="18" t="s">
        <v>123</v>
      </c>
      <c r="BE560" s="157">
        <f>IF(N560="základní",J560,0)</f>
        <v>0</v>
      </c>
      <c r="BF560" s="157">
        <f>IF(N560="snížená",J560,0)</f>
        <v>0</v>
      </c>
      <c r="BG560" s="157">
        <f>IF(N560="zákl. přenesená",J560,0)</f>
        <v>0</v>
      </c>
      <c r="BH560" s="157">
        <f>IF(N560="sníž. přenesená",J560,0)</f>
        <v>0</v>
      </c>
      <c r="BI560" s="157">
        <f>IF(N560="nulová",J560,0)</f>
        <v>0</v>
      </c>
      <c r="BJ560" s="18" t="s">
        <v>84</v>
      </c>
      <c r="BK560" s="157">
        <f>ROUND(I560*H560,2)</f>
        <v>0</v>
      </c>
      <c r="BL560" s="18" t="s">
        <v>145</v>
      </c>
      <c r="BM560" s="156" t="s">
        <v>787</v>
      </c>
    </row>
    <row r="561" spans="1:65" s="2" customFormat="1" ht="19.5">
      <c r="A561" s="33"/>
      <c r="B561" s="34"/>
      <c r="C561" s="33"/>
      <c r="D561" s="158" t="s">
        <v>133</v>
      </c>
      <c r="E561" s="33"/>
      <c r="F561" s="159" t="s">
        <v>788</v>
      </c>
      <c r="G561" s="33"/>
      <c r="H561" s="33"/>
      <c r="I561" s="160"/>
      <c r="J561" s="33"/>
      <c r="K561" s="33"/>
      <c r="L561" s="34"/>
      <c r="M561" s="161"/>
      <c r="N561" s="162"/>
      <c r="O561" s="59"/>
      <c r="P561" s="59"/>
      <c r="Q561" s="59"/>
      <c r="R561" s="59"/>
      <c r="S561" s="59"/>
      <c r="T561" s="60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T561" s="18" t="s">
        <v>133</v>
      </c>
      <c r="AU561" s="18" t="s">
        <v>87</v>
      </c>
    </row>
    <row r="562" spans="1:65" s="2" customFormat="1" ht="24">
      <c r="A562" s="33"/>
      <c r="B562" s="144"/>
      <c r="C562" s="145" t="s">
        <v>789</v>
      </c>
      <c r="D562" s="145" t="s">
        <v>126</v>
      </c>
      <c r="E562" s="146" t="s">
        <v>790</v>
      </c>
      <c r="F562" s="147" t="s">
        <v>791</v>
      </c>
      <c r="G562" s="148" t="s">
        <v>171</v>
      </c>
      <c r="H562" s="149">
        <v>5</v>
      </c>
      <c r="I562" s="150"/>
      <c r="J562" s="151">
        <f>ROUND(I562*H562,2)</f>
        <v>0</v>
      </c>
      <c r="K562" s="147" t="s">
        <v>130</v>
      </c>
      <c r="L562" s="34"/>
      <c r="M562" s="152" t="s">
        <v>1</v>
      </c>
      <c r="N562" s="153" t="s">
        <v>41</v>
      </c>
      <c r="O562" s="59"/>
      <c r="P562" s="154">
        <f>O562*H562</f>
        <v>0</v>
      </c>
      <c r="Q562" s="154">
        <v>0</v>
      </c>
      <c r="R562" s="154">
        <f>Q562*H562</f>
        <v>0</v>
      </c>
      <c r="S562" s="154">
        <v>8.2000000000000003E-2</v>
      </c>
      <c r="T562" s="155">
        <f>S562*H562</f>
        <v>0.41000000000000003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56" t="s">
        <v>145</v>
      </c>
      <c r="AT562" s="156" t="s">
        <v>126</v>
      </c>
      <c r="AU562" s="156" t="s">
        <v>87</v>
      </c>
      <c r="AY562" s="18" t="s">
        <v>123</v>
      </c>
      <c r="BE562" s="157">
        <f>IF(N562="základní",J562,0)</f>
        <v>0</v>
      </c>
      <c r="BF562" s="157">
        <f>IF(N562="snížená",J562,0)</f>
        <v>0</v>
      </c>
      <c r="BG562" s="157">
        <f>IF(N562="zákl. přenesená",J562,0)</f>
        <v>0</v>
      </c>
      <c r="BH562" s="157">
        <f>IF(N562="sníž. přenesená",J562,0)</f>
        <v>0</v>
      </c>
      <c r="BI562" s="157">
        <f>IF(N562="nulová",J562,0)</f>
        <v>0</v>
      </c>
      <c r="BJ562" s="18" t="s">
        <v>84</v>
      </c>
      <c r="BK562" s="157">
        <f>ROUND(I562*H562,2)</f>
        <v>0</v>
      </c>
      <c r="BL562" s="18" t="s">
        <v>145</v>
      </c>
      <c r="BM562" s="156" t="s">
        <v>792</v>
      </c>
    </row>
    <row r="563" spans="1:65" s="2" customFormat="1" ht="39">
      <c r="A563" s="33"/>
      <c r="B563" s="34"/>
      <c r="C563" s="33"/>
      <c r="D563" s="158" t="s">
        <v>133</v>
      </c>
      <c r="E563" s="33"/>
      <c r="F563" s="159" t="s">
        <v>793</v>
      </c>
      <c r="G563" s="33"/>
      <c r="H563" s="33"/>
      <c r="I563" s="160"/>
      <c r="J563" s="33"/>
      <c r="K563" s="33"/>
      <c r="L563" s="34"/>
      <c r="M563" s="161"/>
      <c r="N563" s="162"/>
      <c r="O563" s="59"/>
      <c r="P563" s="59"/>
      <c r="Q563" s="59"/>
      <c r="R563" s="59"/>
      <c r="S563" s="59"/>
      <c r="T563" s="60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T563" s="18" t="s">
        <v>133</v>
      </c>
      <c r="AU563" s="18" t="s">
        <v>87</v>
      </c>
    </row>
    <row r="564" spans="1:65" s="2" customFormat="1" ht="24">
      <c r="A564" s="33"/>
      <c r="B564" s="144"/>
      <c r="C564" s="145" t="s">
        <v>794</v>
      </c>
      <c r="D564" s="145" t="s">
        <v>126</v>
      </c>
      <c r="E564" s="146" t="s">
        <v>795</v>
      </c>
      <c r="F564" s="147" t="s">
        <v>796</v>
      </c>
      <c r="G564" s="148" t="s">
        <v>189</v>
      </c>
      <c r="H564" s="149">
        <v>263.89999999999998</v>
      </c>
      <c r="I564" s="150"/>
      <c r="J564" s="151">
        <f>ROUND(I564*H564,2)</f>
        <v>0</v>
      </c>
      <c r="K564" s="147" t="s">
        <v>130</v>
      </c>
      <c r="L564" s="34"/>
      <c r="M564" s="152" t="s">
        <v>1</v>
      </c>
      <c r="N564" s="153" t="s">
        <v>41</v>
      </c>
      <c r="O564" s="59"/>
      <c r="P564" s="154">
        <f>O564*H564</f>
        <v>0</v>
      </c>
      <c r="Q564" s="154">
        <v>0</v>
      </c>
      <c r="R564" s="154">
        <f>Q564*H564</f>
        <v>0</v>
      </c>
      <c r="S564" s="154">
        <v>0</v>
      </c>
      <c r="T564" s="155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56" t="s">
        <v>145</v>
      </c>
      <c r="AT564" s="156" t="s">
        <v>126</v>
      </c>
      <c r="AU564" s="156" t="s">
        <v>87</v>
      </c>
      <c r="AY564" s="18" t="s">
        <v>123</v>
      </c>
      <c r="BE564" s="157">
        <f>IF(N564="základní",J564,0)</f>
        <v>0</v>
      </c>
      <c r="BF564" s="157">
        <f>IF(N564="snížená",J564,0)</f>
        <v>0</v>
      </c>
      <c r="BG564" s="157">
        <f>IF(N564="zákl. přenesená",J564,0)</f>
        <v>0</v>
      </c>
      <c r="BH564" s="157">
        <f>IF(N564="sníž. přenesená",J564,0)</f>
        <v>0</v>
      </c>
      <c r="BI564" s="157">
        <f>IF(N564="nulová",J564,0)</f>
        <v>0</v>
      </c>
      <c r="BJ564" s="18" t="s">
        <v>84</v>
      </c>
      <c r="BK564" s="157">
        <f>ROUND(I564*H564,2)</f>
        <v>0</v>
      </c>
      <c r="BL564" s="18" t="s">
        <v>145</v>
      </c>
      <c r="BM564" s="156" t="s">
        <v>797</v>
      </c>
    </row>
    <row r="565" spans="1:65" s="2" customFormat="1" ht="39">
      <c r="A565" s="33"/>
      <c r="B565" s="34"/>
      <c r="C565" s="33"/>
      <c r="D565" s="158" t="s">
        <v>133</v>
      </c>
      <c r="E565" s="33"/>
      <c r="F565" s="159" t="s">
        <v>798</v>
      </c>
      <c r="G565" s="33"/>
      <c r="H565" s="33"/>
      <c r="I565" s="160"/>
      <c r="J565" s="33"/>
      <c r="K565" s="33"/>
      <c r="L565" s="34"/>
      <c r="M565" s="161"/>
      <c r="N565" s="162"/>
      <c r="O565" s="59"/>
      <c r="P565" s="59"/>
      <c r="Q565" s="59"/>
      <c r="R565" s="59"/>
      <c r="S565" s="59"/>
      <c r="T565" s="60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T565" s="18" t="s">
        <v>133</v>
      </c>
      <c r="AU565" s="18" t="s">
        <v>87</v>
      </c>
    </row>
    <row r="566" spans="1:65" s="13" customFormat="1" ht="11.25">
      <c r="B566" s="163"/>
      <c r="D566" s="158" t="s">
        <v>160</v>
      </c>
      <c r="E566" s="164" t="s">
        <v>1</v>
      </c>
      <c r="F566" s="165" t="s">
        <v>799</v>
      </c>
      <c r="H566" s="166">
        <v>263.89999999999998</v>
      </c>
      <c r="I566" s="167"/>
      <c r="L566" s="163"/>
      <c r="M566" s="168"/>
      <c r="N566" s="169"/>
      <c r="O566" s="169"/>
      <c r="P566" s="169"/>
      <c r="Q566" s="169"/>
      <c r="R566" s="169"/>
      <c r="S566" s="169"/>
      <c r="T566" s="170"/>
      <c r="AT566" s="164" t="s">
        <v>160</v>
      </c>
      <c r="AU566" s="164" t="s">
        <v>87</v>
      </c>
      <c r="AV566" s="13" t="s">
        <v>87</v>
      </c>
      <c r="AW566" s="13" t="s">
        <v>32</v>
      </c>
      <c r="AX566" s="13" t="s">
        <v>84</v>
      </c>
      <c r="AY566" s="164" t="s">
        <v>123</v>
      </c>
    </row>
    <row r="567" spans="1:65" s="2" customFormat="1" ht="24">
      <c r="A567" s="33"/>
      <c r="B567" s="144"/>
      <c r="C567" s="145" t="s">
        <v>800</v>
      </c>
      <c r="D567" s="145" t="s">
        <v>126</v>
      </c>
      <c r="E567" s="146" t="s">
        <v>801</v>
      </c>
      <c r="F567" s="147" t="s">
        <v>802</v>
      </c>
      <c r="G567" s="148" t="s">
        <v>189</v>
      </c>
      <c r="H567" s="149">
        <v>61.9</v>
      </c>
      <c r="I567" s="150"/>
      <c r="J567" s="151">
        <f>ROUND(I567*H567,2)</f>
        <v>0</v>
      </c>
      <c r="K567" s="147" t="s">
        <v>130</v>
      </c>
      <c r="L567" s="34"/>
      <c r="M567" s="152" t="s">
        <v>1</v>
      </c>
      <c r="N567" s="153" t="s">
        <v>41</v>
      </c>
      <c r="O567" s="59"/>
      <c r="P567" s="154">
        <f>O567*H567</f>
        <v>0</v>
      </c>
      <c r="Q567" s="154">
        <v>0</v>
      </c>
      <c r="R567" s="154">
        <f>Q567*H567</f>
        <v>0</v>
      </c>
      <c r="S567" s="154">
        <v>0</v>
      </c>
      <c r="T567" s="155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56" t="s">
        <v>145</v>
      </c>
      <c r="AT567" s="156" t="s">
        <v>126</v>
      </c>
      <c r="AU567" s="156" t="s">
        <v>87</v>
      </c>
      <c r="AY567" s="18" t="s">
        <v>123</v>
      </c>
      <c r="BE567" s="157">
        <f>IF(N567="základní",J567,0)</f>
        <v>0</v>
      </c>
      <c r="BF567" s="157">
        <f>IF(N567="snížená",J567,0)</f>
        <v>0</v>
      </c>
      <c r="BG567" s="157">
        <f>IF(N567="zákl. přenesená",J567,0)</f>
        <v>0</v>
      </c>
      <c r="BH567" s="157">
        <f>IF(N567="sníž. přenesená",J567,0)</f>
        <v>0</v>
      </c>
      <c r="BI567" s="157">
        <f>IF(N567="nulová",J567,0)</f>
        <v>0</v>
      </c>
      <c r="BJ567" s="18" t="s">
        <v>84</v>
      </c>
      <c r="BK567" s="157">
        <f>ROUND(I567*H567,2)</f>
        <v>0</v>
      </c>
      <c r="BL567" s="18" t="s">
        <v>145</v>
      </c>
      <c r="BM567" s="156" t="s">
        <v>803</v>
      </c>
    </row>
    <row r="568" spans="1:65" s="2" customFormat="1" ht="39">
      <c r="A568" s="33"/>
      <c r="B568" s="34"/>
      <c r="C568" s="33"/>
      <c r="D568" s="158" t="s">
        <v>133</v>
      </c>
      <c r="E568" s="33"/>
      <c r="F568" s="159" t="s">
        <v>804</v>
      </c>
      <c r="G568" s="33"/>
      <c r="H568" s="33"/>
      <c r="I568" s="160"/>
      <c r="J568" s="33"/>
      <c r="K568" s="33"/>
      <c r="L568" s="34"/>
      <c r="M568" s="161"/>
      <c r="N568" s="162"/>
      <c r="O568" s="59"/>
      <c r="P568" s="59"/>
      <c r="Q568" s="59"/>
      <c r="R568" s="59"/>
      <c r="S568" s="59"/>
      <c r="T568" s="60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T568" s="18" t="s">
        <v>133</v>
      </c>
      <c r="AU568" s="18" t="s">
        <v>87</v>
      </c>
    </row>
    <row r="569" spans="1:65" s="13" customFormat="1" ht="11.25">
      <c r="B569" s="163"/>
      <c r="D569" s="158" t="s">
        <v>160</v>
      </c>
      <c r="E569" s="164" t="s">
        <v>1</v>
      </c>
      <c r="F569" s="165" t="s">
        <v>805</v>
      </c>
      <c r="H569" s="166">
        <v>61.9</v>
      </c>
      <c r="I569" s="167"/>
      <c r="L569" s="163"/>
      <c r="M569" s="168"/>
      <c r="N569" s="169"/>
      <c r="O569" s="169"/>
      <c r="P569" s="169"/>
      <c r="Q569" s="169"/>
      <c r="R569" s="169"/>
      <c r="S569" s="169"/>
      <c r="T569" s="170"/>
      <c r="AT569" s="164" t="s">
        <v>160</v>
      </c>
      <c r="AU569" s="164" t="s">
        <v>87</v>
      </c>
      <c r="AV569" s="13" t="s">
        <v>87</v>
      </c>
      <c r="AW569" s="13" t="s">
        <v>32</v>
      </c>
      <c r="AX569" s="13" t="s">
        <v>84</v>
      </c>
      <c r="AY569" s="164" t="s">
        <v>123</v>
      </c>
    </row>
    <row r="570" spans="1:65" s="2" customFormat="1" ht="33" customHeight="1">
      <c r="A570" s="33"/>
      <c r="B570" s="144"/>
      <c r="C570" s="145" t="s">
        <v>806</v>
      </c>
      <c r="D570" s="145" t="s">
        <v>126</v>
      </c>
      <c r="E570" s="146" t="s">
        <v>807</v>
      </c>
      <c r="F570" s="147" t="s">
        <v>808</v>
      </c>
      <c r="G570" s="148" t="s">
        <v>189</v>
      </c>
      <c r="H570" s="149">
        <v>90.5</v>
      </c>
      <c r="I570" s="150"/>
      <c r="J570" s="151">
        <f>ROUND(I570*H570,2)</f>
        <v>0</v>
      </c>
      <c r="K570" s="147" t="s">
        <v>130</v>
      </c>
      <c r="L570" s="34"/>
      <c r="M570" s="152" t="s">
        <v>1</v>
      </c>
      <c r="N570" s="153" t="s">
        <v>41</v>
      </c>
      <c r="O570" s="59"/>
      <c r="P570" s="154">
        <f>O570*H570</f>
        <v>0</v>
      </c>
      <c r="Q570" s="154">
        <v>0</v>
      </c>
      <c r="R570" s="154">
        <f>Q570*H570</f>
        <v>0</v>
      </c>
      <c r="S570" s="154">
        <v>0</v>
      </c>
      <c r="T570" s="155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56" t="s">
        <v>145</v>
      </c>
      <c r="AT570" s="156" t="s">
        <v>126</v>
      </c>
      <c r="AU570" s="156" t="s">
        <v>87</v>
      </c>
      <c r="AY570" s="18" t="s">
        <v>123</v>
      </c>
      <c r="BE570" s="157">
        <f>IF(N570="základní",J570,0)</f>
        <v>0</v>
      </c>
      <c r="BF570" s="157">
        <f>IF(N570="snížená",J570,0)</f>
        <v>0</v>
      </c>
      <c r="BG570" s="157">
        <f>IF(N570="zákl. přenesená",J570,0)</f>
        <v>0</v>
      </c>
      <c r="BH570" s="157">
        <f>IF(N570="sníž. přenesená",J570,0)</f>
        <v>0</v>
      </c>
      <c r="BI570" s="157">
        <f>IF(N570="nulová",J570,0)</f>
        <v>0</v>
      </c>
      <c r="BJ570" s="18" t="s">
        <v>84</v>
      </c>
      <c r="BK570" s="157">
        <f>ROUND(I570*H570,2)</f>
        <v>0</v>
      </c>
      <c r="BL570" s="18" t="s">
        <v>145</v>
      </c>
      <c r="BM570" s="156" t="s">
        <v>809</v>
      </c>
    </row>
    <row r="571" spans="1:65" s="2" customFormat="1" ht="39">
      <c r="A571" s="33"/>
      <c r="B571" s="34"/>
      <c r="C571" s="33"/>
      <c r="D571" s="158" t="s">
        <v>133</v>
      </c>
      <c r="E571" s="33"/>
      <c r="F571" s="159" t="s">
        <v>810</v>
      </c>
      <c r="G571" s="33"/>
      <c r="H571" s="33"/>
      <c r="I571" s="160"/>
      <c r="J571" s="33"/>
      <c r="K571" s="33"/>
      <c r="L571" s="34"/>
      <c r="M571" s="161"/>
      <c r="N571" s="162"/>
      <c r="O571" s="59"/>
      <c r="P571" s="59"/>
      <c r="Q571" s="59"/>
      <c r="R571" s="59"/>
      <c r="S571" s="59"/>
      <c r="T571" s="60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T571" s="18" t="s">
        <v>133</v>
      </c>
      <c r="AU571" s="18" t="s">
        <v>87</v>
      </c>
    </row>
    <row r="572" spans="1:65" s="13" customFormat="1" ht="11.25">
      <c r="B572" s="163"/>
      <c r="D572" s="158" t="s">
        <v>160</v>
      </c>
      <c r="E572" s="164" t="s">
        <v>1</v>
      </c>
      <c r="F572" s="165" t="s">
        <v>811</v>
      </c>
      <c r="H572" s="166">
        <v>90.5</v>
      </c>
      <c r="I572" s="167"/>
      <c r="L572" s="163"/>
      <c r="M572" s="168"/>
      <c r="N572" s="169"/>
      <c r="O572" s="169"/>
      <c r="P572" s="169"/>
      <c r="Q572" s="169"/>
      <c r="R572" s="169"/>
      <c r="S572" s="169"/>
      <c r="T572" s="170"/>
      <c r="AT572" s="164" t="s">
        <v>160</v>
      </c>
      <c r="AU572" s="164" t="s">
        <v>87</v>
      </c>
      <c r="AV572" s="13" t="s">
        <v>87</v>
      </c>
      <c r="AW572" s="13" t="s">
        <v>32</v>
      </c>
      <c r="AX572" s="13" t="s">
        <v>84</v>
      </c>
      <c r="AY572" s="164" t="s">
        <v>123</v>
      </c>
    </row>
    <row r="573" spans="1:65" s="2" customFormat="1" ht="21.75" customHeight="1">
      <c r="A573" s="33"/>
      <c r="B573" s="144"/>
      <c r="C573" s="190" t="s">
        <v>812</v>
      </c>
      <c r="D573" s="190" t="s">
        <v>273</v>
      </c>
      <c r="E573" s="191" t="s">
        <v>813</v>
      </c>
      <c r="F573" s="192" t="s">
        <v>814</v>
      </c>
      <c r="G573" s="193" t="s">
        <v>171</v>
      </c>
      <c r="H573" s="194">
        <v>22.129000000000001</v>
      </c>
      <c r="I573" s="195"/>
      <c r="J573" s="196">
        <f>ROUND(I573*H573,2)</f>
        <v>0</v>
      </c>
      <c r="K573" s="192" t="s">
        <v>1</v>
      </c>
      <c r="L573" s="197"/>
      <c r="M573" s="198" t="s">
        <v>1</v>
      </c>
      <c r="N573" s="199" t="s">
        <v>41</v>
      </c>
      <c r="O573" s="59"/>
      <c r="P573" s="154">
        <f>O573*H573</f>
        <v>0</v>
      </c>
      <c r="Q573" s="154">
        <v>0</v>
      </c>
      <c r="R573" s="154">
        <f>Q573*H573</f>
        <v>0</v>
      </c>
      <c r="S573" s="154">
        <v>0</v>
      </c>
      <c r="T573" s="155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56" t="s">
        <v>162</v>
      </c>
      <c r="AT573" s="156" t="s">
        <v>273</v>
      </c>
      <c r="AU573" s="156" t="s">
        <v>87</v>
      </c>
      <c r="AY573" s="18" t="s">
        <v>123</v>
      </c>
      <c r="BE573" s="157">
        <f>IF(N573="základní",J573,0)</f>
        <v>0</v>
      </c>
      <c r="BF573" s="157">
        <f>IF(N573="snížená",J573,0)</f>
        <v>0</v>
      </c>
      <c r="BG573" s="157">
        <f>IF(N573="zákl. přenesená",J573,0)</f>
        <v>0</v>
      </c>
      <c r="BH573" s="157">
        <f>IF(N573="sníž. přenesená",J573,0)</f>
        <v>0</v>
      </c>
      <c r="BI573" s="157">
        <f>IF(N573="nulová",J573,0)</f>
        <v>0</v>
      </c>
      <c r="BJ573" s="18" t="s">
        <v>84</v>
      </c>
      <c r="BK573" s="157">
        <f>ROUND(I573*H573,2)</f>
        <v>0</v>
      </c>
      <c r="BL573" s="18" t="s">
        <v>145</v>
      </c>
      <c r="BM573" s="156" t="s">
        <v>815</v>
      </c>
    </row>
    <row r="574" spans="1:65" s="2" customFormat="1" ht="11.25">
      <c r="A574" s="33"/>
      <c r="B574" s="34"/>
      <c r="C574" s="33"/>
      <c r="D574" s="158" t="s">
        <v>133</v>
      </c>
      <c r="E574" s="33"/>
      <c r="F574" s="159" t="s">
        <v>814</v>
      </c>
      <c r="G574" s="33"/>
      <c r="H574" s="33"/>
      <c r="I574" s="160"/>
      <c r="J574" s="33"/>
      <c r="K574" s="33"/>
      <c r="L574" s="34"/>
      <c r="M574" s="161"/>
      <c r="N574" s="162"/>
      <c r="O574" s="59"/>
      <c r="P574" s="59"/>
      <c r="Q574" s="59"/>
      <c r="R574" s="59"/>
      <c r="S574" s="59"/>
      <c r="T574" s="60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T574" s="18" t="s">
        <v>133</v>
      </c>
      <c r="AU574" s="18" t="s">
        <v>87</v>
      </c>
    </row>
    <row r="575" spans="1:65" s="13" customFormat="1" ht="11.25">
      <c r="B575" s="163"/>
      <c r="D575" s="158" t="s">
        <v>160</v>
      </c>
      <c r="E575" s="164" t="s">
        <v>1</v>
      </c>
      <c r="F575" s="165" t="s">
        <v>816</v>
      </c>
      <c r="H575" s="166">
        <v>18.326000000000001</v>
      </c>
      <c r="I575" s="167"/>
      <c r="L575" s="163"/>
      <c r="M575" s="168"/>
      <c r="N575" s="169"/>
      <c r="O575" s="169"/>
      <c r="P575" s="169"/>
      <c r="Q575" s="169"/>
      <c r="R575" s="169"/>
      <c r="S575" s="169"/>
      <c r="T575" s="170"/>
      <c r="AT575" s="164" t="s">
        <v>160</v>
      </c>
      <c r="AU575" s="164" t="s">
        <v>87</v>
      </c>
      <c r="AV575" s="13" t="s">
        <v>87</v>
      </c>
      <c r="AW575" s="13" t="s">
        <v>32</v>
      </c>
      <c r="AX575" s="13" t="s">
        <v>76</v>
      </c>
      <c r="AY575" s="164" t="s">
        <v>123</v>
      </c>
    </row>
    <row r="576" spans="1:65" s="13" customFormat="1" ht="22.5">
      <c r="B576" s="163"/>
      <c r="D576" s="158" t="s">
        <v>160</v>
      </c>
      <c r="E576" s="164" t="s">
        <v>1</v>
      </c>
      <c r="F576" s="165" t="s">
        <v>817</v>
      </c>
      <c r="H576" s="166">
        <v>1.7430000000000001</v>
      </c>
      <c r="I576" s="167"/>
      <c r="L576" s="163"/>
      <c r="M576" s="168"/>
      <c r="N576" s="169"/>
      <c r="O576" s="169"/>
      <c r="P576" s="169"/>
      <c r="Q576" s="169"/>
      <c r="R576" s="169"/>
      <c r="S576" s="169"/>
      <c r="T576" s="170"/>
      <c r="AT576" s="164" t="s">
        <v>160</v>
      </c>
      <c r="AU576" s="164" t="s">
        <v>87</v>
      </c>
      <c r="AV576" s="13" t="s">
        <v>87</v>
      </c>
      <c r="AW576" s="13" t="s">
        <v>32</v>
      </c>
      <c r="AX576" s="13" t="s">
        <v>76</v>
      </c>
      <c r="AY576" s="164" t="s">
        <v>123</v>
      </c>
    </row>
    <row r="577" spans="1:65" s="13" customFormat="1" ht="11.25">
      <c r="B577" s="163"/>
      <c r="D577" s="158" t="s">
        <v>160</v>
      </c>
      <c r="E577" s="164" t="s">
        <v>1</v>
      </c>
      <c r="F577" s="165" t="s">
        <v>818</v>
      </c>
      <c r="H577" s="166">
        <v>2.06</v>
      </c>
      <c r="I577" s="167"/>
      <c r="L577" s="163"/>
      <c r="M577" s="168"/>
      <c r="N577" s="169"/>
      <c r="O577" s="169"/>
      <c r="P577" s="169"/>
      <c r="Q577" s="169"/>
      <c r="R577" s="169"/>
      <c r="S577" s="169"/>
      <c r="T577" s="170"/>
      <c r="AT577" s="164" t="s">
        <v>160</v>
      </c>
      <c r="AU577" s="164" t="s">
        <v>87</v>
      </c>
      <c r="AV577" s="13" t="s">
        <v>87</v>
      </c>
      <c r="AW577" s="13" t="s">
        <v>32</v>
      </c>
      <c r="AX577" s="13" t="s">
        <v>76</v>
      </c>
      <c r="AY577" s="164" t="s">
        <v>123</v>
      </c>
    </row>
    <row r="578" spans="1:65" s="15" customFormat="1" ht="11.25">
      <c r="B578" s="182"/>
      <c r="D578" s="158" t="s">
        <v>160</v>
      </c>
      <c r="E578" s="183" t="s">
        <v>1</v>
      </c>
      <c r="F578" s="184" t="s">
        <v>203</v>
      </c>
      <c r="H578" s="185">
        <v>22.129000000000001</v>
      </c>
      <c r="I578" s="186"/>
      <c r="L578" s="182"/>
      <c r="M578" s="187"/>
      <c r="N578" s="188"/>
      <c r="O578" s="188"/>
      <c r="P578" s="188"/>
      <c r="Q578" s="188"/>
      <c r="R578" s="188"/>
      <c r="S578" s="188"/>
      <c r="T578" s="189"/>
      <c r="AT578" s="183" t="s">
        <v>160</v>
      </c>
      <c r="AU578" s="183" t="s">
        <v>87</v>
      </c>
      <c r="AV578" s="15" t="s">
        <v>145</v>
      </c>
      <c r="AW578" s="15" t="s">
        <v>32</v>
      </c>
      <c r="AX578" s="15" t="s">
        <v>84</v>
      </c>
      <c r="AY578" s="183" t="s">
        <v>123</v>
      </c>
    </row>
    <row r="579" spans="1:65" s="2" customFormat="1" ht="24">
      <c r="A579" s="33"/>
      <c r="B579" s="144"/>
      <c r="C579" s="145" t="s">
        <v>819</v>
      </c>
      <c r="D579" s="145" t="s">
        <v>126</v>
      </c>
      <c r="E579" s="146" t="s">
        <v>274</v>
      </c>
      <c r="F579" s="147" t="s">
        <v>820</v>
      </c>
      <c r="G579" s="148" t="s">
        <v>247</v>
      </c>
      <c r="H579" s="149">
        <v>80.236999999999995</v>
      </c>
      <c r="I579" s="150"/>
      <c r="J579" s="151">
        <f>ROUND(I579*H579,2)</f>
        <v>0</v>
      </c>
      <c r="K579" s="147" t="s">
        <v>1</v>
      </c>
      <c r="L579" s="34"/>
      <c r="M579" s="152" t="s">
        <v>1</v>
      </c>
      <c r="N579" s="153" t="s">
        <v>41</v>
      </c>
      <c r="O579" s="59"/>
      <c r="P579" s="154">
        <f>O579*H579</f>
        <v>0</v>
      </c>
      <c r="Q579" s="154">
        <v>0</v>
      </c>
      <c r="R579" s="154">
        <f>Q579*H579</f>
        <v>0</v>
      </c>
      <c r="S579" s="154">
        <v>0</v>
      </c>
      <c r="T579" s="155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6" t="s">
        <v>145</v>
      </c>
      <c r="AT579" s="156" t="s">
        <v>126</v>
      </c>
      <c r="AU579" s="156" t="s">
        <v>87</v>
      </c>
      <c r="AY579" s="18" t="s">
        <v>123</v>
      </c>
      <c r="BE579" s="157">
        <f>IF(N579="základní",J579,0)</f>
        <v>0</v>
      </c>
      <c r="BF579" s="157">
        <f>IF(N579="snížená",J579,0)</f>
        <v>0</v>
      </c>
      <c r="BG579" s="157">
        <f>IF(N579="zákl. přenesená",J579,0)</f>
        <v>0</v>
      </c>
      <c r="BH579" s="157">
        <f>IF(N579="sníž. přenesená",J579,0)</f>
        <v>0</v>
      </c>
      <c r="BI579" s="157">
        <f>IF(N579="nulová",J579,0)</f>
        <v>0</v>
      </c>
      <c r="BJ579" s="18" t="s">
        <v>84</v>
      </c>
      <c r="BK579" s="157">
        <f>ROUND(I579*H579,2)</f>
        <v>0</v>
      </c>
      <c r="BL579" s="18" t="s">
        <v>145</v>
      </c>
      <c r="BM579" s="156" t="s">
        <v>821</v>
      </c>
    </row>
    <row r="580" spans="1:65" s="2" customFormat="1" ht="11.25">
      <c r="A580" s="33"/>
      <c r="B580" s="34"/>
      <c r="C580" s="33"/>
      <c r="D580" s="158" t="s">
        <v>133</v>
      </c>
      <c r="E580" s="33"/>
      <c r="F580" s="159" t="s">
        <v>820</v>
      </c>
      <c r="G580" s="33"/>
      <c r="H580" s="33"/>
      <c r="I580" s="160"/>
      <c r="J580" s="33"/>
      <c r="K580" s="33"/>
      <c r="L580" s="34"/>
      <c r="M580" s="161"/>
      <c r="N580" s="162"/>
      <c r="O580" s="59"/>
      <c r="P580" s="59"/>
      <c r="Q580" s="59"/>
      <c r="R580" s="59"/>
      <c r="S580" s="59"/>
      <c r="T580" s="60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T580" s="18" t="s">
        <v>133</v>
      </c>
      <c r="AU580" s="18" t="s">
        <v>87</v>
      </c>
    </row>
    <row r="581" spans="1:65" s="13" customFormat="1" ht="11.25">
      <c r="B581" s="163"/>
      <c r="D581" s="158" t="s">
        <v>160</v>
      </c>
      <c r="E581" s="164" t="s">
        <v>1</v>
      </c>
      <c r="F581" s="165" t="s">
        <v>822</v>
      </c>
      <c r="H581" s="166">
        <v>80.236999999999995</v>
      </c>
      <c r="I581" s="167"/>
      <c r="L581" s="163"/>
      <c r="M581" s="168"/>
      <c r="N581" s="169"/>
      <c r="O581" s="169"/>
      <c r="P581" s="169"/>
      <c r="Q581" s="169"/>
      <c r="R581" s="169"/>
      <c r="S581" s="169"/>
      <c r="T581" s="170"/>
      <c r="AT581" s="164" t="s">
        <v>160</v>
      </c>
      <c r="AU581" s="164" t="s">
        <v>87</v>
      </c>
      <c r="AV581" s="13" t="s">
        <v>87</v>
      </c>
      <c r="AW581" s="13" t="s">
        <v>32</v>
      </c>
      <c r="AX581" s="13" t="s">
        <v>84</v>
      </c>
      <c r="AY581" s="164" t="s">
        <v>123</v>
      </c>
    </row>
    <row r="582" spans="1:65" s="12" customFormat="1" ht="22.9" customHeight="1">
      <c r="B582" s="131"/>
      <c r="D582" s="132" t="s">
        <v>75</v>
      </c>
      <c r="E582" s="142" t="s">
        <v>823</v>
      </c>
      <c r="F582" s="142" t="s">
        <v>824</v>
      </c>
      <c r="I582" s="134"/>
      <c r="J582" s="143">
        <f>BK582</f>
        <v>0</v>
      </c>
      <c r="L582" s="131"/>
      <c r="M582" s="136"/>
      <c r="N582" s="137"/>
      <c r="O582" s="137"/>
      <c r="P582" s="138">
        <f>SUM(P583:P637)</f>
        <v>0</v>
      </c>
      <c r="Q582" s="137"/>
      <c r="R582" s="138">
        <f>SUM(R583:R637)</f>
        <v>0</v>
      </c>
      <c r="S582" s="137"/>
      <c r="T582" s="139">
        <f>SUM(T583:T637)</f>
        <v>0</v>
      </c>
      <c r="AR582" s="132" t="s">
        <v>84</v>
      </c>
      <c r="AT582" s="140" t="s">
        <v>75</v>
      </c>
      <c r="AU582" s="140" t="s">
        <v>84</v>
      </c>
      <c r="AY582" s="132" t="s">
        <v>123</v>
      </c>
      <c r="BK582" s="141">
        <f>SUM(BK583:BK637)</f>
        <v>0</v>
      </c>
    </row>
    <row r="583" spans="1:65" s="2" customFormat="1" ht="24">
      <c r="A583" s="33"/>
      <c r="B583" s="144"/>
      <c r="C583" s="145" t="s">
        <v>825</v>
      </c>
      <c r="D583" s="145" t="s">
        <v>126</v>
      </c>
      <c r="E583" s="146" t="s">
        <v>826</v>
      </c>
      <c r="F583" s="147" t="s">
        <v>827</v>
      </c>
      <c r="G583" s="148" t="s">
        <v>389</v>
      </c>
      <c r="H583" s="149">
        <v>428.24</v>
      </c>
      <c r="I583" s="150"/>
      <c r="J583" s="151">
        <f>ROUND(I583*H583,2)</f>
        <v>0</v>
      </c>
      <c r="K583" s="147" t="s">
        <v>130</v>
      </c>
      <c r="L583" s="34"/>
      <c r="M583" s="152" t="s">
        <v>1</v>
      </c>
      <c r="N583" s="153" t="s">
        <v>41</v>
      </c>
      <c r="O583" s="59"/>
      <c r="P583" s="154">
        <f>O583*H583</f>
        <v>0</v>
      </c>
      <c r="Q583" s="154">
        <v>0</v>
      </c>
      <c r="R583" s="154">
        <f>Q583*H583</f>
        <v>0</v>
      </c>
      <c r="S583" s="154">
        <v>0</v>
      </c>
      <c r="T583" s="155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56" t="s">
        <v>145</v>
      </c>
      <c r="AT583" s="156" t="s">
        <v>126</v>
      </c>
      <c r="AU583" s="156" t="s">
        <v>87</v>
      </c>
      <c r="AY583" s="18" t="s">
        <v>123</v>
      </c>
      <c r="BE583" s="157">
        <f>IF(N583="základní",J583,0)</f>
        <v>0</v>
      </c>
      <c r="BF583" s="157">
        <f>IF(N583="snížená",J583,0)</f>
        <v>0</v>
      </c>
      <c r="BG583" s="157">
        <f>IF(N583="zákl. přenesená",J583,0)</f>
        <v>0</v>
      </c>
      <c r="BH583" s="157">
        <f>IF(N583="sníž. přenesená",J583,0)</f>
        <v>0</v>
      </c>
      <c r="BI583" s="157">
        <f>IF(N583="nulová",J583,0)</f>
        <v>0</v>
      </c>
      <c r="BJ583" s="18" t="s">
        <v>84</v>
      </c>
      <c r="BK583" s="157">
        <f>ROUND(I583*H583,2)</f>
        <v>0</v>
      </c>
      <c r="BL583" s="18" t="s">
        <v>145</v>
      </c>
      <c r="BM583" s="156" t="s">
        <v>828</v>
      </c>
    </row>
    <row r="584" spans="1:65" s="2" customFormat="1" ht="19.5">
      <c r="A584" s="33"/>
      <c r="B584" s="34"/>
      <c r="C584" s="33"/>
      <c r="D584" s="158" t="s">
        <v>133</v>
      </c>
      <c r="E584" s="33"/>
      <c r="F584" s="159" t="s">
        <v>829</v>
      </c>
      <c r="G584" s="33"/>
      <c r="H584" s="33"/>
      <c r="I584" s="160"/>
      <c r="J584" s="33"/>
      <c r="K584" s="33"/>
      <c r="L584" s="34"/>
      <c r="M584" s="161"/>
      <c r="N584" s="162"/>
      <c r="O584" s="59"/>
      <c r="P584" s="59"/>
      <c r="Q584" s="59"/>
      <c r="R584" s="59"/>
      <c r="S584" s="59"/>
      <c r="T584" s="60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T584" s="18" t="s">
        <v>133</v>
      </c>
      <c r="AU584" s="18" t="s">
        <v>87</v>
      </c>
    </row>
    <row r="585" spans="1:65" s="13" customFormat="1" ht="11.25">
      <c r="B585" s="163"/>
      <c r="D585" s="158" t="s">
        <v>160</v>
      </c>
      <c r="E585" s="164" t="s">
        <v>1</v>
      </c>
      <c r="F585" s="165" t="s">
        <v>830</v>
      </c>
      <c r="H585" s="166">
        <v>28.96</v>
      </c>
      <c r="I585" s="167"/>
      <c r="L585" s="163"/>
      <c r="M585" s="168"/>
      <c r="N585" s="169"/>
      <c r="O585" s="169"/>
      <c r="P585" s="169"/>
      <c r="Q585" s="169"/>
      <c r="R585" s="169"/>
      <c r="S585" s="169"/>
      <c r="T585" s="170"/>
      <c r="AT585" s="164" t="s">
        <v>160</v>
      </c>
      <c r="AU585" s="164" t="s">
        <v>87</v>
      </c>
      <c r="AV585" s="13" t="s">
        <v>87</v>
      </c>
      <c r="AW585" s="13" t="s">
        <v>32</v>
      </c>
      <c r="AX585" s="13" t="s">
        <v>76</v>
      </c>
      <c r="AY585" s="164" t="s">
        <v>123</v>
      </c>
    </row>
    <row r="586" spans="1:65" s="13" customFormat="1" ht="11.25">
      <c r="B586" s="163"/>
      <c r="D586" s="158" t="s">
        <v>160</v>
      </c>
      <c r="E586" s="164" t="s">
        <v>1</v>
      </c>
      <c r="F586" s="165" t="s">
        <v>831</v>
      </c>
      <c r="H586" s="166">
        <v>177.76</v>
      </c>
      <c r="I586" s="167"/>
      <c r="L586" s="163"/>
      <c r="M586" s="168"/>
      <c r="N586" s="169"/>
      <c r="O586" s="169"/>
      <c r="P586" s="169"/>
      <c r="Q586" s="169"/>
      <c r="R586" s="169"/>
      <c r="S586" s="169"/>
      <c r="T586" s="170"/>
      <c r="AT586" s="164" t="s">
        <v>160</v>
      </c>
      <c r="AU586" s="164" t="s">
        <v>87</v>
      </c>
      <c r="AV586" s="13" t="s">
        <v>87</v>
      </c>
      <c r="AW586" s="13" t="s">
        <v>32</v>
      </c>
      <c r="AX586" s="13" t="s">
        <v>76</v>
      </c>
      <c r="AY586" s="164" t="s">
        <v>123</v>
      </c>
    </row>
    <row r="587" spans="1:65" s="16" customFormat="1" ht="11.25">
      <c r="B587" s="200"/>
      <c r="D587" s="158" t="s">
        <v>160</v>
      </c>
      <c r="E587" s="201" t="s">
        <v>1</v>
      </c>
      <c r="F587" s="202" t="s">
        <v>311</v>
      </c>
      <c r="H587" s="203">
        <v>206.72</v>
      </c>
      <c r="I587" s="204"/>
      <c r="L587" s="200"/>
      <c r="M587" s="205"/>
      <c r="N587" s="206"/>
      <c r="O587" s="206"/>
      <c r="P587" s="206"/>
      <c r="Q587" s="206"/>
      <c r="R587" s="206"/>
      <c r="S587" s="206"/>
      <c r="T587" s="207"/>
      <c r="AT587" s="201" t="s">
        <v>160</v>
      </c>
      <c r="AU587" s="201" t="s">
        <v>87</v>
      </c>
      <c r="AV587" s="16" t="s">
        <v>139</v>
      </c>
      <c r="AW587" s="16" t="s">
        <v>32</v>
      </c>
      <c r="AX587" s="16" t="s">
        <v>76</v>
      </c>
      <c r="AY587" s="201" t="s">
        <v>123</v>
      </c>
    </row>
    <row r="588" spans="1:65" s="13" customFormat="1" ht="11.25">
      <c r="B588" s="163"/>
      <c r="D588" s="158" t="s">
        <v>160</v>
      </c>
      <c r="E588" s="164" t="s">
        <v>1</v>
      </c>
      <c r="F588" s="165" t="s">
        <v>832</v>
      </c>
      <c r="H588" s="166">
        <v>221.52</v>
      </c>
      <c r="I588" s="167"/>
      <c r="L588" s="163"/>
      <c r="M588" s="168"/>
      <c r="N588" s="169"/>
      <c r="O588" s="169"/>
      <c r="P588" s="169"/>
      <c r="Q588" s="169"/>
      <c r="R588" s="169"/>
      <c r="S588" s="169"/>
      <c r="T588" s="170"/>
      <c r="AT588" s="164" t="s">
        <v>160</v>
      </c>
      <c r="AU588" s="164" t="s">
        <v>87</v>
      </c>
      <c r="AV588" s="13" t="s">
        <v>87</v>
      </c>
      <c r="AW588" s="13" t="s">
        <v>32</v>
      </c>
      <c r="AX588" s="13" t="s">
        <v>76</v>
      </c>
      <c r="AY588" s="164" t="s">
        <v>123</v>
      </c>
    </row>
    <row r="589" spans="1:65" s="15" customFormat="1" ht="11.25">
      <c r="B589" s="182"/>
      <c r="D589" s="158" t="s">
        <v>160</v>
      </c>
      <c r="E589" s="183" t="s">
        <v>1</v>
      </c>
      <c r="F589" s="184" t="s">
        <v>203</v>
      </c>
      <c r="H589" s="185">
        <v>428.24</v>
      </c>
      <c r="I589" s="186"/>
      <c r="L589" s="182"/>
      <c r="M589" s="187"/>
      <c r="N589" s="188"/>
      <c r="O589" s="188"/>
      <c r="P589" s="188"/>
      <c r="Q589" s="188"/>
      <c r="R589" s="188"/>
      <c r="S589" s="188"/>
      <c r="T589" s="189"/>
      <c r="AT589" s="183" t="s">
        <v>160</v>
      </c>
      <c r="AU589" s="183" t="s">
        <v>87</v>
      </c>
      <c r="AV589" s="15" t="s">
        <v>145</v>
      </c>
      <c r="AW589" s="15" t="s">
        <v>32</v>
      </c>
      <c r="AX589" s="15" t="s">
        <v>84</v>
      </c>
      <c r="AY589" s="183" t="s">
        <v>123</v>
      </c>
    </row>
    <row r="590" spans="1:65" s="2" customFormat="1" ht="16.5" customHeight="1">
      <c r="A590" s="33"/>
      <c r="B590" s="144"/>
      <c r="C590" s="145" t="s">
        <v>833</v>
      </c>
      <c r="D590" s="145" t="s">
        <v>126</v>
      </c>
      <c r="E590" s="146" t="s">
        <v>834</v>
      </c>
      <c r="F590" s="147" t="s">
        <v>835</v>
      </c>
      <c r="G590" s="148" t="s">
        <v>389</v>
      </c>
      <c r="H590" s="149">
        <v>177.76</v>
      </c>
      <c r="I590" s="150"/>
      <c r="J590" s="151">
        <f>ROUND(I590*H590,2)</f>
        <v>0</v>
      </c>
      <c r="K590" s="147" t="s">
        <v>130</v>
      </c>
      <c r="L590" s="34"/>
      <c r="M590" s="152" t="s">
        <v>1</v>
      </c>
      <c r="N590" s="153" t="s">
        <v>41</v>
      </c>
      <c r="O590" s="59"/>
      <c r="P590" s="154">
        <f>O590*H590</f>
        <v>0</v>
      </c>
      <c r="Q590" s="154">
        <v>0</v>
      </c>
      <c r="R590" s="154">
        <f>Q590*H590</f>
        <v>0</v>
      </c>
      <c r="S590" s="154">
        <v>0</v>
      </c>
      <c r="T590" s="155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56" t="s">
        <v>145</v>
      </c>
      <c r="AT590" s="156" t="s">
        <v>126</v>
      </c>
      <c r="AU590" s="156" t="s">
        <v>87</v>
      </c>
      <c r="AY590" s="18" t="s">
        <v>123</v>
      </c>
      <c r="BE590" s="157">
        <f>IF(N590="základní",J590,0)</f>
        <v>0</v>
      </c>
      <c r="BF590" s="157">
        <f>IF(N590="snížená",J590,0)</f>
        <v>0</v>
      </c>
      <c r="BG590" s="157">
        <f>IF(N590="zákl. přenesená",J590,0)</f>
        <v>0</v>
      </c>
      <c r="BH590" s="157">
        <f>IF(N590="sníž. přenesená",J590,0)</f>
        <v>0</v>
      </c>
      <c r="BI590" s="157">
        <f>IF(N590="nulová",J590,0)</f>
        <v>0</v>
      </c>
      <c r="BJ590" s="18" t="s">
        <v>84</v>
      </c>
      <c r="BK590" s="157">
        <f>ROUND(I590*H590,2)</f>
        <v>0</v>
      </c>
      <c r="BL590" s="18" t="s">
        <v>145</v>
      </c>
      <c r="BM590" s="156" t="s">
        <v>836</v>
      </c>
    </row>
    <row r="591" spans="1:65" s="2" customFormat="1" ht="29.25">
      <c r="A591" s="33"/>
      <c r="B591" s="34"/>
      <c r="C591" s="33"/>
      <c r="D591" s="158" t="s">
        <v>133</v>
      </c>
      <c r="E591" s="33"/>
      <c r="F591" s="159" t="s">
        <v>837</v>
      </c>
      <c r="G591" s="33"/>
      <c r="H591" s="33"/>
      <c r="I591" s="160"/>
      <c r="J591" s="33"/>
      <c r="K591" s="33"/>
      <c r="L591" s="34"/>
      <c r="M591" s="161"/>
      <c r="N591" s="162"/>
      <c r="O591" s="59"/>
      <c r="P591" s="59"/>
      <c r="Q591" s="59"/>
      <c r="R591" s="59"/>
      <c r="S591" s="59"/>
      <c r="T591" s="60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T591" s="18" t="s">
        <v>133</v>
      </c>
      <c r="AU591" s="18" t="s">
        <v>87</v>
      </c>
    </row>
    <row r="592" spans="1:65" s="14" customFormat="1" ht="11.25">
      <c r="B592" s="175"/>
      <c r="D592" s="158" t="s">
        <v>160</v>
      </c>
      <c r="E592" s="176" t="s">
        <v>1</v>
      </c>
      <c r="F592" s="177" t="s">
        <v>838</v>
      </c>
      <c r="H592" s="176" t="s">
        <v>1</v>
      </c>
      <c r="I592" s="178"/>
      <c r="L592" s="175"/>
      <c r="M592" s="179"/>
      <c r="N592" s="180"/>
      <c r="O592" s="180"/>
      <c r="P592" s="180"/>
      <c r="Q592" s="180"/>
      <c r="R592" s="180"/>
      <c r="S592" s="180"/>
      <c r="T592" s="181"/>
      <c r="AT592" s="176" t="s">
        <v>160</v>
      </c>
      <c r="AU592" s="176" t="s">
        <v>87</v>
      </c>
      <c r="AV592" s="14" t="s">
        <v>84</v>
      </c>
      <c r="AW592" s="14" t="s">
        <v>32</v>
      </c>
      <c r="AX592" s="14" t="s">
        <v>76</v>
      </c>
      <c r="AY592" s="176" t="s">
        <v>123</v>
      </c>
    </row>
    <row r="593" spans="1:65" s="13" customFormat="1" ht="11.25">
      <c r="B593" s="163"/>
      <c r="D593" s="158" t="s">
        <v>160</v>
      </c>
      <c r="E593" s="164" t="s">
        <v>1</v>
      </c>
      <c r="F593" s="165" t="s">
        <v>831</v>
      </c>
      <c r="H593" s="166">
        <v>177.76</v>
      </c>
      <c r="I593" s="167"/>
      <c r="L593" s="163"/>
      <c r="M593" s="168"/>
      <c r="N593" s="169"/>
      <c r="O593" s="169"/>
      <c r="P593" s="169"/>
      <c r="Q593" s="169"/>
      <c r="R593" s="169"/>
      <c r="S593" s="169"/>
      <c r="T593" s="170"/>
      <c r="AT593" s="164" t="s">
        <v>160</v>
      </c>
      <c r="AU593" s="164" t="s">
        <v>87</v>
      </c>
      <c r="AV593" s="13" t="s">
        <v>87</v>
      </c>
      <c r="AW593" s="13" t="s">
        <v>32</v>
      </c>
      <c r="AX593" s="13" t="s">
        <v>84</v>
      </c>
      <c r="AY593" s="164" t="s">
        <v>123</v>
      </c>
    </row>
    <row r="594" spans="1:65" s="2" customFormat="1" ht="16.5" customHeight="1">
      <c r="A594" s="33"/>
      <c r="B594" s="144"/>
      <c r="C594" s="145" t="s">
        <v>839</v>
      </c>
      <c r="D594" s="145" t="s">
        <v>126</v>
      </c>
      <c r="E594" s="146" t="s">
        <v>834</v>
      </c>
      <c r="F594" s="147" t="s">
        <v>835</v>
      </c>
      <c r="G594" s="148" t="s">
        <v>389</v>
      </c>
      <c r="H594" s="149">
        <v>250.48</v>
      </c>
      <c r="I594" s="150"/>
      <c r="J594" s="151">
        <f>ROUND(I594*H594,2)</f>
        <v>0</v>
      </c>
      <c r="K594" s="147" t="s">
        <v>130</v>
      </c>
      <c r="L594" s="34"/>
      <c r="M594" s="152" t="s">
        <v>1</v>
      </c>
      <c r="N594" s="153" t="s">
        <v>41</v>
      </c>
      <c r="O594" s="59"/>
      <c r="P594" s="154">
        <f>O594*H594</f>
        <v>0</v>
      </c>
      <c r="Q594" s="154">
        <v>0</v>
      </c>
      <c r="R594" s="154">
        <f>Q594*H594</f>
        <v>0</v>
      </c>
      <c r="S594" s="154">
        <v>0</v>
      </c>
      <c r="T594" s="155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56" t="s">
        <v>145</v>
      </c>
      <c r="AT594" s="156" t="s">
        <v>126</v>
      </c>
      <c r="AU594" s="156" t="s">
        <v>87</v>
      </c>
      <c r="AY594" s="18" t="s">
        <v>123</v>
      </c>
      <c r="BE594" s="157">
        <f>IF(N594="základní",J594,0)</f>
        <v>0</v>
      </c>
      <c r="BF594" s="157">
        <f>IF(N594="snížená",J594,0)</f>
        <v>0</v>
      </c>
      <c r="BG594" s="157">
        <f>IF(N594="zákl. přenesená",J594,0)</f>
        <v>0</v>
      </c>
      <c r="BH594" s="157">
        <f>IF(N594="sníž. přenesená",J594,0)</f>
        <v>0</v>
      </c>
      <c r="BI594" s="157">
        <f>IF(N594="nulová",J594,0)</f>
        <v>0</v>
      </c>
      <c r="BJ594" s="18" t="s">
        <v>84</v>
      </c>
      <c r="BK594" s="157">
        <f>ROUND(I594*H594,2)</f>
        <v>0</v>
      </c>
      <c r="BL594" s="18" t="s">
        <v>145</v>
      </c>
      <c r="BM594" s="156" t="s">
        <v>840</v>
      </c>
    </row>
    <row r="595" spans="1:65" s="2" customFormat="1" ht="29.25">
      <c r="A595" s="33"/>
      <c r="B595" s="34"/>
      <c r="C595" s="33"/>
      <c r="D595" s="158" t="s">
        <v>133</v>
      </c>
      <c r="E595" s="33"/>
      <c r="F595" s="159" t="s">
        <v>837</v>
      </c>
      <c r="G595" s="33"/>
      <c r="H595" s="33"/>
      <c r="I595" s="160"/>
      <c r="J595" s="33"/>
      <c r="K595" s="33"/>
      <c r="L595" s="34"/>
      <c r="M595" s="161"/>
      <c r="N595" s="162"/>
      <c r="O595" s="59"/>
      <c r="P595" s="59"/>
      <c r="Q595" s="59"/>
      <c r="R595" s="59"/>
      <c r="S595" s="59"/>
      <c r="T595" s="60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T595" s="18" t="s">
        <v>133</v>
      </c>
      <c r="AU595" s="18" t="s">
        <v>87</v>
      </c>
    </row>
    <row r="596" spans="1:65" s="14" customFormat="1" ht="11.25">
      <c r="B596" s="175"/>
      <c r="D596" s="158" t="s">
        <v>160</v>
      </c>
      <c r="E596" s="176" t="s">
        <v>1</v>
      </c>
      <c r="F596" s="177" t="s">
        <v>841</v>
      </c>
      <c r="H596" s="176" t="s">
        <v>1</v>
      </c>
      <c r="I596" s="178"/>
      <c r="L596" s="175"/>
      <c r="M596" s="179"/>
      <c r="N596" s="180"/>
      <c r="O596" s="180"/>
      <c r="P596" s="180"/>
      <c r="Q596" s="180"/>
      <c r="R596" s="180"/>
      <c r="S596" s="180"/>
      <c r="T596" s="181"/>
      <c r="AT596" s="176" t="s">
        <v>160</v>
      </c>
      <c r="AU596" s="176" t="s">
        <v>87</v>
      </c>
      <c r="AV596" s="14" t="s">
        <v>84</v>
      </c>
      <c r="AW596" s="14" t="s">
        <v>32</v>
      </c>
      <c r="AX596" s="14" t="s">
        <v>76</v>
      </c>
      <c r="AY596" s="176" t="s">
        <v>123</v>
      </c>
    </row>
    <row r="597" spans="1:65" s="13" customFormat="1" ht="11.25">
      <c r="B597" s="163"/>
      <c r="D597" s="158" t="s">
        <v>160</v>
      </c>
      <c r="E597" s="164" t="s">
        <v>1</v>
      </c>
      <c r="F597" s="165" t="s">
        <v>830</v>
      </c>
      <c r="H597" s="166">
        <v>28.96</v>
      </c>
      <c r="I597" s="167"/>
      <c r="L597" s="163"/>
      <c r="M597" s="168"/>
      <c r="N597" s="169"/>
      <c r="O597" s="169"/>
      <c r="P597" s="169"/>
      <c r="Q597" s="169"/>
      <c r="R597" s="169"/>
      <c r="S597" s="169"/>
      <c r="T597" s="170"/>
      <c r="AT597" s="164" t="s">
        <v>160</v>
      </c>
      <c r="AU597" s="164" t="s">
        <v>87</v>
      </c>
      <c r="AV597" s="13" t="s">
        <v>87</v>
      </c>
      <c r="AW597" s="13" t="s">
        <v>32</v>
      </c>
      <c r="AX597" s="13" t="s">
        <v>76</v>
      </c>
      <c r="AY597" s="164" t="s">
        <v>123</v>
      </c>
    </row>
    <row r="598" spans="1:65" s="13" customFormat="1" ht="11.25">
      <c r="B598" s="163"/>
      <c r="D598" s="158" t="s">
        <v>160</v>
      </c>
      <c r="E598" s="164" t="s">
        <v>1</v>
      </c>
      <c r="F598" s="165" t="s">
        <v>842</v>
      </c>
      <c r="H598" s="166">
        <v>221.52</v>
      </c>
      <c r="I598" s="167"/>
      <c r="L598" s="163"/>
      <c r="M598" s="168"/>
      <c r="N598" s="169"/>
      <c r="O598" s="169"/>
      <c r="P598" s="169"/>
      <c r="Q598" s="169"/>
      <c r="R598" s="169"/>
      <c r="S598" s="169"/>
      <c r="T598" s="170"/>
      <c r="AT598" s="164" t="s">
        <v>160</v>
      </c>
      <c r="AU598" s="164" t="s">
        <v>87</v>
      </c>
      <c r="AV598" s="13" t="s">
        <v>87</v>
      </c>
      <c r="AW598" s="13" t="s">
        <v>32</v>
      </c>
      <c r="AX598" s="13" t="s">
        <v>76</v>
      </c>
      <c r="AY598" s="164" t="s">
        <v>123</v>
      </c>
    </row>
    <row r="599" spans="1:65" s="15" customFormat="1" ht="11.25">
      <c r="B599" s="182"/>
      <c r="D599" s="158" t="s">
        <v>160</v>
      </c>
      <c r="E599" s="183" t="s">
        <v>1</v>
      </c>
      <c r="F599" s="184" t="s">
        <v>203</v>
      </c>
      <c r="H599" s="185">
        <v>250.48</v>
      </c>
      <c r="I599" s="186"/>
      <c r="L599" s="182"/>
      <c r="M599" s="187"/>
      <c r="N599" s="188"/>
      <c r="O599" s="188"/>
      <c r="P599" s="188"/>
      <c r="Q599" s="188"/>
      <c r="R599" s="188"/>
      <c r="S599" s="188"/>
      <c r="T599" s="189"/>
      <c r="AT599" s="183" t="s">
        <v>160</v>
      </c>
      <c r="AU599" s="183" t="s">
        <v>87</v>
      </c>
      <c r="AV599" s="15" t="s">
        <v>145</v>
      </c>
      <c r="AW599" s="15" t="s">
        <v>32</v>
      </c>
      <c r="AX599" s="15" t="s">
        <v>84</v>
      </c>
      <c r="AY599" s="183" t="s">
        <v>123</v>
      </c>
    </row>
    <row r="600" spans="1:65" s="2" customFormat="1" ht="24">
      <c r="A600" s="33"/>
      <c r="B600" s="144"/>
      <c r="C600" s="145" t="s">
        <v>843</v>
      </c>
      <c r="D600" s="145" t="s">
        <v>126</v>
      </c>
      <c r="E600" s="146" t="s">
        <v>844</v>
      </c>
      <c r="F600" s="147" t="s">
        <v>845</v>
      </c>
      <c r="G600" s="148" t="s">
        <v>389</v>
      </c>
      <c r="H600" s="149">
        <v>174.55</v>
      </c>
      <c r="I600" s="150"/>
      <c r="J600" s="151">
        <f>ROUND(I600*H600,2)</f>
        <v>0</v>
      </c>
      <c r="K600" s="147" t="s">
        <v>130</v>
      </c>
      <c r="L600" s="34"/>
      <c r="M600" s="152" t="s">
        <v>1</v>
      </c>
      <c r="N600" s="153" t="s">
        <v>41</v>
      </c>
      <c r="O600" s="59"/>
      <c r="P600" s="154">
        <f>O600*H600</f>
        <v>0</v>
      </c>
      <c r="Q600" s="154">
        <v>0</v>
      </c>
      <c r="R600" s="154">
        <f>Q600*H600</f>
        <v>0</v>
      </c>
      <c r="S600" s="154">
        <v>0</v>
      </c>
      <c r="T600" s="155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56" t="s">
        <v>145</v>
      </c>
      <c r="AT600" s="156" t="s">
        <v>126</v>
      </c>
      <c r="AU600" s="156" t="s">
        <v>87</v>
      </c>
      <c r="AY600" s="18" t="s">
        <v>123</v>
      </c>
      <c r="BE600" s="157">
        <f>IF(N600="základní",J600,0)</f>
        <v>0</v>
      </c>
      <c r="BF600" s="157">
        <f>IF(N600="snížená",J600,0)</f>
        <v>0</v>
      </c>
      <c r="BG600" s="157">
        <f>IF(N600="zákl. přenesená",J600,0)</f>
        <v>0</v>
      </c>
      <c r="BH600" s="157">
        <f>IF(N600="sníž. přenesená",J600,0)</f>
        <v>0</v>
      </c>
      <c r="BI600" s="157">
        <f>IF(N600="nulová",J600,0)</f>
        <v>0</v>
      </c>
      <c r="BJ600" s="18" t="s">
        <v>84</v>
      </c>
      <c r="BK600" s="157">
        <f>ROUND(I600*H600,2)</f>
        <v>0</v>
      </c>
      <c r="BL600" s="18" t="s">
        <v>145</v>
      </c>
      <c r="BM600" s="156" t="s">
        <v>846</v>
      </c>
    </row>
    <row r="601" spans="1:65" s="2" customFormat="1" ht="29.25">
      <c r="A601" s="33"/>
      <c r="B601" s="34"/>
      <c r="C601" s="33"/>
      <c r="D601" s="158" t="s">
        <v>133</v>
      </c>
      <c r="E601" s="33"/>
      <c r="F601" s="159" t="s">
        <v>847</v>
      </c>
      <c r="G601" s="33"/>
      <c r="H601" s="33"/>
      <c r="I601" s="160"/>
      <c r="J601" s="33"/>
      <c r="K601" s="33"/>
      <c r="L601" s="34"/>
      <c r="M601" s="161"/>
      <c r="N601" s="162"/>
      <c r="O601" s="59"/>
      <c r="P601" s="59"/>
      <c r="Q601" s="59"/>
      <c r="R601" s="59"/>
      <c r="S601" s="59"/>
      <c r="T601" s="60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T601" s="18" t="s">
        <v>133</v>
      </c>
      <c r="AU601" s="18" t="s">
        <v>87</v>
      </c>
    </row>
    <row r="602" spans="1:65" s="13" customFormat="1" ht="11.25">
      <c r="B602" s="163"/>
      <c r="D602" s="158" t="s">
        <v>160</v>
      </c>
      <c r="E602" s="164" t="s">
        <v>1</v>
      </c>
      <c r="F602" s="165" t="s">
        <v>848</v>
      </c>
      <c r="H602" s="166">
        <v>67.3</v>
      </c>
      <c r="I602" s="167"/>
      <c r="L602" s="163"/>
      <c r="M602" s="168"/>
      <c r="N602" s="169"/>
      <c r="O602" s="169"/>
      <c r="P602" s="169"/>
      <c r="Q602" s="169"/>
      <c r="R602" s="169"/>
      <c r="S602" s="169"/>
      <c r="T602" s="170"/>
      <c r="AT602" s="164" t="s">
        <v>160</v>
      </c>
      <c r="AU602" s="164" t="s">
        <v>87</v>
      </c>
      <c r="AV602" s="13" t="s">
        <v>87</v>
      </c>
      <c r="AW602" s="13" t="s">
        <v>32</v>
      </c>
      <c r="AX602" s="13" t="s">
        <v>76</v>
      </c>
      <c r="AY602" s="164" t="s">
        <v>123</v>
      </c>
    </row>
    <row r="603" spans="1:65" s="13" customFormat="1" ht="11.25">
      <c r="B603" s="163"/>
      <c r="D603" s="158" t="s">
        <v>160</v>
      </c>
      <c r="E603" s="164" t="s">
        <v>1</v>
      </c>
      <c r="F603" s="165" t="s">
        <v>849</v>
      </c>
      <c r="H603" s="166">
        <v>5.36</v>
      </c>
      <c r="I603" s="167"/>
      <c r="L603" s="163"/>
      <c r="M603" s="168"/>
      <c r="N603" s="169"/>
      <c r="O603" s="169"/>
      <c r="P603" s="169"/>
      <c r="Q603" s="169"/>
      <c r="R603" s="169"/>
      <c r="S603" s="169"/>
      <c r="T603" s="170"/>
      <c r="AT603" s="164" t="s">
        <v>160</v>
      </c>
      <c r="AU603" s="164" t="s">
        <v>87</v>
      </c>
      <c r="AV603" s="13" t="s">
        <v>87</v>
      </c>
      <c r="AW603" s="13" t="s">
        <v>32</v>
      </c>
      <c r="AX603" s="13" t="s">
        <v>76</v>
      </c>
      <c r="AY603" s="164" t="s">
        <v>123</v>
      </c>
    </row>
    <row r="604" spans="1:65" s="16" customFormat="1" ht="11.25">
      <c r="B604" s="200"/>
      <c r="D604" s="158" t="s">
        <v>160</v>
      </c>
      <c r="E604" s="201" t="s">
        <v>1</v>
      </c>
      <c r="F604" s="202" t="s">
        <v>311</v>
      </c>
      <c r="H604" s="203">
        <v>72.66</v>
      </c>
      <c r="I604" s="204"/>
      <c r="L604" s="200"/>
      <c r="M604" s="205"/>
      <c r="N604" s="206"/>
      <c r="O604" s="206"/>
      <c r="P604" s="206"/>
      <c r="Q604" s="206"/>
      <c r="R604" s="206"/>
      <c r="S604" s="206"/>
      <c r="T604" s="207"/>
      <c r="AT604" s="201" t="s">
        <v>160</v>
      </c>
      <c r="AU604" s="201" t="s">
        <v>87</v>
      </c>
      <c r="AV604" s="16" t="s">
        <v>139</v>
      </c>
      <c r="AW604" s="16" t="s">
        <v>32</v>
      </c>
      <c r="AX604" s="16" t="s">
        <v>76</v>
      </c>
      <c r="AY604" s="201" t="s">
        <v>123</v>
      </c>
    </row>
    <row r="605" spans="1:65" s="13" customFormat="1" ht="11.25">
      <c r="B605" s="163"/>
      <c r="D605" s="158" t="s">
        <v>160</v>
      </c>
      <c r="E605" s="164" t="s">
        <v>1</v>
      </c>
      <c r="F605" s="165" t="s">
        <v>850</v>
      </c>
      <c r="H605" s="166">
        <v>28.62</v>
      </c>
      <c r="I605" s="167"/>
      <c r="L605" s="163"/>
      <c r="M605" s="168"/>
      <c r="N605" s="169"/>
      <c r="O605" s="169"/>
      <c r="P605" s="169"/>
      <c r="Q605" s="169"/>
      <c r="R605" s="169"/>
      <c r="S605" s="169"/>
      <c r="T605" s="170"/>
      <c r="AT605" s="164" t="s">
        <v>160</v>
      </c>
      <c r="AU605" s="164" t="s">
        <v>87</v>
      </c>
      <c r="AV605" s="13" t="s">
        <v>87</v>
      </c>
      <c r="AW605" s="13" t="s">
        <v>32</v>
      </c>
      <c r="AX605" s="13" t="s">
        <v>76</v>
      </c>
      <c r="AY605" s="164" t="s">
        <v>123</v>
      </c>
    </row>
    <row r="606" spans="1:65" s="13" customFormat="1" ht="11.25">
      <c r="B606" s="163"/>
      <c r="D606" s="158" t="s">
        <v>160</v>
      </c>
      <c r="E606" s="164" t="s">
        <v>1</v>
      </c>
      <c r="F606" s="165" t="s">
        <v>851</v>
      </c>
      <c r="H606" s="166">
        <v>70.13</v>
      </c>
      <c r="I606" s="167"/>
      <c r="L606" s="163"/>
      <c r="M606" s="168"/>
      <c r="N606" s="169"/>
      <c r="O606" s="169"/>
      <c r="P606" s="169"/>
      <c r="Q606" s="169"/>
      <c r="R606" s="169"/>
      <c r="S606" s="169"/>
      <c r="T606" s="170"/>
      <c r="AT606" s="164" t="s">
        <v>160</v>
      </c>
      <c r="AU606" s="164" t="s">
        <v>87</v>
      </c>
      <c r="AV606" s="13" t="s">
        <v>87</v>
      </c>
      <c r="AW606" s="13" t="s">
        <v>32</v>
      </c>
      <c r="AX606" s="13" t="s">
        <v>76</v>
      </c>
      <c r="AY606" s="164" t="s">
        <v>123</v>
      </c>
    </row>
    <row r="607" spans="1:65" s="13" customFormat="1" ht="11.25">
      <c r="B607" s="163"/>
      <c r="D607" s="158" t="s">
        <v>160</v>
      </c>
      <c r="E607" s="164" t="s">
        <v>1</v>
      </c>
      <c r="F607" s="165" t="s">
        <v>852</v>
      </c>
      <c r="H607" s="166">
        <v>2.81</v>
      </c>
      <c r="I607" s="167"/>
      <c r="L607" s="163"/>
      <c r="M607" s="168"/>
      <c r="N607" s="169"/>
      <c r="O607" s="169"/>
      <c r="P607" s="169"/>
      <c r="Q607" s="169"/>
      <c r="R607" s="169"/>
      <c r="S607" s="169"/>
      <c r="T607" s="170"/>
      <c r="AT607" s="164" t="s">
        <v>160</v>
      </c>
      <c r="AU607" s="164" t="s">
        <v>87</v>
      </c>
      <c r="AV607" s="13" t="s">
        <v>87</v>
      </c>
      <c r="AW607" s="13" t="s">
        <v>32</v>
      </c>
      <c r="AX607" s="13" t="s">
        <v>76</v>
      </c>
      <c r="AY607" s="164" t="s">
        <v>123</v>
      </c>
    </row>
    <row r="608" spans="1:65" s="13" customFormat="1" ht="11.25">
      <c r="B608" s="163"/>
      <c r="D608" s="158" t="s">
        <v>160</v>
      </c>
      <c r="E608" s="164" t="s">
        <v>1</v>
      </c>
      <c r="F608" s="165" t="s">
        <v>853</v>
      </c>
      <c r="H608" s="166">
        <v>0.33</v>
      </c>
      <c r="I608" s="167"/>
      <c r="L608" s="163"/>
      <c r="M608" s="168"/>
      <c r="N608" s="169"/>
      <c r="O608" s="169"/>
      <c r="P608" s="169"/>
      <c r="Q608" s="169"/>
      <c r="R608" s="169"/>
      <c r="S608" s="169"/>
      <c r="T608" s="170"/>
      <c r="AT608" s="164" t="s">
        <v>160</v>
      </c>
      <c r="AU608" s="164" t="s">
        <v>87</v>
      </c>
      <c r="AV608" s="13" t="s">
        <v>87</v>
      </c>
      <c r="AW608" s="13" t="s">
        <v>32</v>
      </c>
      <c r="AX608" s="13" t="s">
        <v>76</v>
      </c>
      <c r="AY608" s="164" t="s">
        <v>123</v>
      </c>
    </row>
    <row r="609" spans="1:65" s="16" customFormat="1" ht="11.25">
      <c r="B609" s="200"/>
      <c r="D609" s="158" t="s">
        <v>160</v>
      </c>
      <c r="E609" s="201" t="s">
        <v>1</v>
      </c>
      <c r="F609" s="202" t="s">
        <v>311</v>
      </c>
      <c r="H609" s="203">
        <v>101.89</v>
      </c>
      <c r="I609" s="204"/>
      <c r="L609" s="200"/>
      <c r="M609" s="205"/>
      <c r="N609" s="206"/>
      <c r="O609" s="206"/>
      <c r="P609" s="206"/>
      <c r="Q609" s="206"/>
      <c r="R609" s="206"/>
      <c r="S609" s="206"/>
      <c r="T609" s="207"/>
      <c r="AT609" s="201" t="s">
        <v>160</v>
      </c>
      <c r="AU609" s="201" t="s">
        <v>87</v>
      </c>
      <c r="AV609" s="16" t="s">
        <v>139</v>
      </c>
      <c r="AW609" s="16" t="s">
        <v>32</v>
      </c>
      <c r="AX609" s="16" t="s">
        <v>76</v>
      </c>
      <c r="AY609" s="201" t="s">
        <v>123</v>
      </c>
    </row>
    <row r="610" spans="1:65" s="15" customFormat="1" ht="11.25">
      <c r="B610" s="182"/>
      <c r="D610" s="158" t="s">
        <v>160</v>
      </c>
      <c r="E610" s="183" t="s">
        <v>1</v>
      </c>
      <c r="F610" s="184" t="s">
        <v>203</v>
      </c>
      <c r="H610" s="185">
        <v>174.55</v>
      </c>
      <c r="I610" s="186"/>
      <c r="L610" s="182"/>
      <c r="M610" s="187"/>
      <c r="N610" s="188"/>
      <c r="O610" s="188"/>
      <c r="P610" s="188"/>
      <c r="Q610" s="188"/>
      <c r="R610" s="188"/>
      <c r="S610" s="188"/>
      <c r="T610" s="189"/>
      <c r="AT610" s="183" t="s">
        <v>160</v>
      </c>
      <c r="AU610" s="183" t="s">
        <v>87</v>
      </c>
      <c r="AV610" s="15" t="s">
        <v>145</v>
      </c>
      <c r="AW610" s="15" t="s">
        <v>32</v>
      </c>
      <c r="AX610" s="15" t="s">
        <v>84</v>
      </c>
      <c r="AY610" s="183" t="s">
        <v>123</v>
      </c>
    </row>
    <row r="611" spans="1:65" s="2" customFormat="1" ht="24">
      <c r="A611" s="33"/>
      <c r="B611" s="144"/>
      <c r="C611" s="145" t="s">
        <v>854</v>
      </c>
      <c r="D611" s="145" t="s">
        <v>126</v>
      </c>
      <c r="E611" s="146" t="s">
        <v>855</v>
      </c>
      <c r="F611" s="147" t="s">
        <v>856</v>
      </c>
      <c r="G611" s="148" t="s">
        <v>389</v>
      </c>
      <c r="H611" s="149">
        <v>101.89</v>
      </c>
      <c r="I611" s="150"/>
      <c r="J611" s="151">
        <f>ROUND(I611*H611,2)</f>
        <v>0</v>
      </c>
      <c r="K611" s="147" t="s">
        <v>130</v>
      </c>
      <c r="L611" s="34"/>
      <c r="M611" s="152" t="s">
        <v>1</v>
      </c>
      <c r="N611" s="153" t="s">
        <v>41</v>
      </c>
      <c r="O611" s="59"/>
      <c r="P611" s="154">
        <f>O611*H611</f>
        <v>0</v>
      </c>
      <c r="Q611" s="154">
        <v>0</v>
      </c>
      <c r="R611" s="154">
        <f>Q611*H611</f>
        <v>0</v>
      </c>
      <c r="S611" s="154">
        <v>0</v>
      </c>
      <c r="T611" s="155">
        <f>S611*H611</f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156" t="s">
        <v>145</v>
      </c>
      <c r="AT611" s="156" t="s">
        <v>126</v>
      </c>
      <c r="AU611" s="156" t="s">
        <v>87</v>
      </c>
      <c r="AY611" s="18" t="s">
        <v>123</v>
      </c>
      <c r="BE611" s="157">
        <f>IF(N611="základní",J611,0)</f>
        <v>0</v>
      </c>
      <c r="BF611" s="157">
        <f>IF(N611="snížená",J611,0)</f>
        <v>0</v>
      </c>
      <c r="BG611" s="157">
        <f>IF(N611="zákl. přenesená",J611,0)</f>
        <v>0</v>
      </c>
      <c r="BH611" s="157">
        <f>IF(N611="sníž. přenesená",J611,0)</f>
        <v>0</v>
      </c>
      <c r="BI611" s="157">
        <f>IF(N611="nulová",J611,0)</f>
        <v>0</v>
      </c>
      <c r="BJ611" s="18" t="s">
        <v>84</v>
      </c>
      <c r="BK611" s="157">
        <f>ROUND(I611*H611,2)</f>
        <v>0</v>
      </c>
      <c r="BL611" s="18" t="s">
        <v>145</v>
      </c>
      <c r="BM611" s="156" t="s">
        <v>857</v>
      </c>
    </row>
    <row r="612" spans="1:65" s="2" customFormat="1" ht="39">
      <c r="A612" s="33"/>
      <c r="B612" s="34"/>
      <c r="C612" s="33"/>
      <c r="D612" s="158" t="s">
        <v>133</v>
      </c>
      <c r="E612" s="33"/>
      <c r="F612" s="159" t="s">
        <v>858</v>
      </c>
      <c r="G612" s="33"/>
      <c r="H612" s="33"/>
      <c r="I612" s="160"/>
      <c r="J612" s="33"/>
      <c r="K612" s="33"/>
      <c r="L612" s="34"/>
      <c r="M612" s="161"/>
      <c r="N612" s="162"/>
      <c r="O612" s="59"/>
      <c r="P612" s="59"/>
      <c r="Q612" s="59"/>
      <c r="R612" s="59"/>
      <c r="S612" s="59"/>
      <c r="T612" s="60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T612" s="18" t="s">
        <v>133</v>
      </c>
      <c r="AU612" s="18" t="s">
        <v>87</v>
      </c>
    </row>
    <row r="613" spans="1:65" s="14" customFormat="1" ht="11.25">
      <c r="B613" s="175"/>
      <c r="D613" s="158" t="s">
        <v>160</v>
      </c>
      <c r="E613" s="176" t="s">
        <v>1</v>
      </c>
      <c r="F613" s="177" t="s">
        <v>859</v>
      </c>
      <c r="H613" s="176" t="s">
        <v>1</v>
      </c>
      <c r="I613" s="178"/>
      <c r="L613" s="175"/>
      <c r="M613" s="179"/>
      <c r="N613" s="180"/>
      <c r="O613" s="180"/>
      <c r="P613" s="180"/>
      <c r="Q613" s="180"/>
      <c r="R613" s="180"/>
      <c r="S613" s="180"/>
      <c r="T613" s="181"/>
      <c r="AT613" s="176" t="s">
        <v>160</v>
      </c>
      <c r="AU613" s="176" t="s">
        <v>87</v>
      </c>
      <c r="AV613" s="14" t="s">
        <v>84</v>
      </c>
      <c r="AW613" s="14" t="s">
        <v>32</v>
      </c>
      <c r="AX613" s="14" t="s">
        <v>76</v>
      </c>
      <c r="AY613" s="176" t="s">
        <v>123</v>
      </c>
    </row>
    <row r="614" spans="1:65" s="13" customFormat="1" ht="11.25">
      <c r="B614" s="163"/>
      <c r="D614" s="158" t="s">
        <v>160</v>
      </c>
      <c r="E614" s="164" t="s">
        <v>1</v>
      </c>
      <c r="F614" s="165" t="s">
        <v>860</v>
      </c>
      <c r="H614" s="166">
        <v>28.62</v>
      </c>
      <c r="I614" s="167"/>
      <c r="L614" s="163"/>
      <c r="M614" s="168"/>
      <c r="N614" s="169"/>
      <c r="O614" s="169"/>
      <c r="P614" s="169"/>
      <c r="Q614" s="169"/>
      <c r="R614" s="169"/>
      <c r="S614" s="169"/>
      <c r="T614" s="170"/>
      <c r="AT614" s="164" t="s">
        <v>160</v>
      </c>
      <c r="AU614" s="164" t="s">
        <v>87</v>
      </c>
      <c r="AV614" s="13" t="s">
        <v>87</v>
      </c>
      <c r="AW614" s="13" t="s">
        <v>32</v>
      </c>
      <c r="AX614" s="13" t="s">
        <v>76</v>
      </c>
      <c r="AY614" s="164" t="s">
        <v>123</v>
      </c>
    </row>
    <row r="615" spans="1:65" s="13" customFormat="1" ht="11.25">
      <c r="B615" s="163"/>
      <c r="D615" s="158" t="s">
        <v>160</v>
      </c>
      <c r="E615" s="164" t="s">
        <v>1</v>
      </c>
      <c r="F615" s="165" t="s">
        <v>861</v>
      </c>
      <c r="H615" s="166">
        <v>70.13</v>
      </c>
      <c r="I615" s="167"/>
      <c r="L615" s="163"/>
      <c r="M615" s="168"/>
      <c r="N615" s="169"/>
      <c r="O615" s="169"/>
      <c r="P615" s="169"/>
      <c r="Q615" s="169"/>
      <c r="R615" s="169"/>
      <c r="S615" s="169"/>
      <c r="T615" s="170"/>
      <c r="AT615" s="164" t="s">
        <v>160</v>
      </c>
      <c r="AU615" s="164" t="s">
        <v>87</v>
      </c>
      <c r="AV615" s="13" t="s">
        <v>87</v>
      </c>
      <c r="AW615" s="13" t="s">
        <v>32</v>
      </c>
      <c r="AX615" s="13" t="s">
        <v>76</v>
      </c>
      <c r="AY615" s="164" t="s">
        <v>123</v>
      </c>
    </row>
    <row r="616" spans="1:65" s="13" customFormat="1" ht="11.25">
      <c r="B616" s="163"/>
      <c r="D616" s="158" t="s">
        <v>160</v>
      </c>
      <c r="E616" s="164" t="s">
        <v>1</v>
      </c>
      <c r="F616" s="165" t="s">
        <v>862</v>
      </c>
      <c r="H616" s="166">
        <v>2.81</v>
      </c>
      <c r="I616" s="167"/>
      <c r="L616" s="163"/>
      <c r="M616" s="168"/>
      <c r="N616" s="169"/>
      <c r="O616" s="169"/>
      <c r="P616" s="169"/>
      <c r="Q616" s="169"/>
      <c r="R616" s="169"/>
      <c r="S616" s="169"/>
      <c r="T616" s="170"/>
      <c r="AT616" s="164" t="s">
        <v>160</v>
      </c>
      <c r="AU616" s="164" t="s">
        <v>87</v>
      </c>
      <c r="AV616" s="13" t="s">
        <v>87</v>
      </c>
      <c r="AW616" s="13" t="s">
        <v>32</v>
      </c>
      <c r="AX616" s="13" t="s">
        <v>76</v>
      </c>
      <c r="AY616" s="164" t="s">
        <v>123</v>
      </c>
    </row>
    <row r="617" spans="1:65" s="13" customFormat="1" ht="11.25">
      <c r="B617" s="163"/>
      <c r="D617" s="158" t="s">
        <v>160</v>
      </c>
      <c r="E617" s="164" t="s">
        <v>1</v>
      </c>
      <c r="F617" s="165" t="s">
        <v>853</v>
      </c>
      <c r="H617" s="166">
        <v>0.33</v>
      </c>
      <c r="I617" s="167"/>
      <c r="L617" s="163"/>
      <c r="M617" s="168"/>
      <c r="N617" s="169"/>
      <c r="O617" s="169"/>
      <c r="P617" s="169"/>
      <c r="Q617" s="169"/>
      <c r="R617" s="169"/>
      <c r="S617" s="169"/>
      <c r="T617" s="170"/>
      <c r="AT617" s="164" t="s">
        <v>160</v>
      </c>
      <c r="AU617" s="164" t="s">
        <v>87</v>
      </c>
      <c r="AV617" s="13" t="s">
        <v>87</v>
      </c>
      <c r="AW617" s="13" t="s">
        <v>32</v>
      </c>
      <c r="AX617" s="13" t="s">
        <v>76</v>
      </c>
      <c r="AY617" s="164" t="s">
        <v>123</v>
      </c>
    </row>
    <row r="618" spans="1:65" s="15" customFormat="1" ht="11.25">
      <c r="B618" s="182"/>
      <c r="D618" s="158" t="s">
        <v>160</v>
      </c>
      <c r="E618" s="183" t="s">
        <v>1</v>
      </c>
      <c r="F618" s="184" t="s">
        <v>203</v>
      </c>
      <c r="H618" s="185">
        <v>101.89</v>
      </c>
      <c r="I618" s="186"/>
      <c r="L618" s="182"/>
      <c r="M618" s="187"/>
      <c r="N618" s="188"/>
      <c r="O618" s="188"/>
      <c r="P618" s="188"/>
      <c r="Q618" s="188"/>
      <c r="R618" s="188"/>
      <c r="S618" s="188"/>
      <c r="T618" s="189"/>
      <c r="AT618" s="183" t="s">
        <v>160</v>
      </c>
      <c r="AU618" s="183" t="s">
        <v>87</v>
      </c>
      <c r="AV618" s="15" t="s">
        <v>145</v>
      </c>
      <c r="AW618" s="15" t="s">
        <v>32</v>
      </c>
      <c r="AX618" s="15" t="s">
        <v>84</v>
      </c>
      <c r="AY618" s="183" t="s">
        <v>123</v>
      </c>
    </row>
    <row r="619" spans="1:65" s="2" customFormat="1" ht="24">
      <c r="A619" s="33"/>
      <c r="B619" s="144"/>
      <c r="C619" s="145" t="s">
        <v>863</v>
      </c>
      <c r="D619" s="145" t="s">
        <v>126</v>
      </c>
      <c r="E619" s="146" t="s">
        <v>855</v>
      </c>
      <c r="F619" s="147" t="s">
        <v>856</v>
      </c>
      <c r="G619" s="148" t="s">
        <v>389</v>
      </c>
      <c r="H619" s="149">
        <v>72.66</v>
      </c>
      <c r="I619" s="150"/>
      <c r="J619" s="151">
        <f>ROUND(I619*H619,2)</f>
        <v>0</v>
      </c>
      <c r="K619" s="147" t="s">
        <v>130</v>
      </c>
      <c r="L619" s="34"/>
      <c r="M619" s="152" t="s">
        <v>1</v>
      </c>
      <c r="N619" s="153" t="s">
        <v>41</v>
      </c>
      <c r="O619" s="59"/>
      <c r="P619" s="154">
        <f>O619*H619</f>
        <v>0</v>
      </c>
      <c r="Q619" s="154">
        <v>0</v>
      </c>
      <c r="R619" s="154">
        <f>Q619*H619</f>
        <v>0</v>
      </c>
      <c r="S619" s="154">
        <v>0</v>
      </c>
      <c r="T619" s="155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156" t="s">
        <v>145</v>
      </c>
      <c r="AT619" s="156" t="s">
        <v>126</v>
      </c>
      <c r="AU619" s="156" t="s">
        <v>87</v>
      </c>
      <c r="AY619" s="18" t="s">
        <v>123</v>
      </c>
      <c r="BE619" s="157">
        <f>IF(N619="základní",J619,0)</f>
        <v>0</v>
      </c>
      <c r="BF619" s="157">
        <f>IF(N619="snížená",J619,0)</f>
        <v>0</v>
      </c>
      <c r="BG619" s="157">
        <f>IF(N619="zákl. přenesená",J619,0)</f>
        <v>0</v>
      </c>
      <c r="BH619" s="157">
        <f>IF(N619="sníž. přenesená",J619,0)</f>
        <v>0</v>
      </c>
      <c r="BI619" s="157">
        <f>IF(N619="nulová",J619,0)</f>
        <v>0</v>
      </c>
      <c r="BJ619" s="18" t="s">
        <v>84</v>
      </c>
      <c r="BK619" s="157">
        <f>ROUND(I619*H619,2)</f>
        <v>0</v>
      </c>
      <c r="BL619" s="18" t="s">
        <v>145</v>
      </c>
      <c r="BM619" s="156" t="s">
        <v>864</v>
      </c>
    </row>
    <row r="620" spans="1:65" s="2" customFormat="1" ht="39">
      <c r="A620" s="33"/>
      <c r="B620" s="34"/>
      <c r="C620" s="33"/>
      <c r="D620" s="158" t="s">
        <v>133</v>
      </c>
      <c r="E620" s="33"/>
      <c r="F620" s="159" t="s">
        <v>858</v>
      </c>
      <c r="G620" s="33"/>
      <c r="H620" s="33"/>
      <c r="I620" s="160"/>
      <c r="J620" s="33"/>
      <c r="K620" s="33"/>
      <c r="L620" s="34"/>
      <c r="M620" s="161"/>
      <c r="N620" s="162"/>
      <c r="O620" s="59"/>
      <c r="P620" s="59"/>
      <c r="Q620" s="59"/>
      <c r="R620" s="59"/>
      <c r="S620" s="59"/>
      <c r="T620" s="60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T620" s="18" t="s">
        <v>133</v>
      </c>
      <c r="AU620" s="18" t="s">
        <v>87</v>
      </c>
    </row>
    <row r="621" spans="1:65" s="14" customFormat="1" ht="11.25">
      <c r="B621" s="175"/>
      <c r="D621" s="158" t="s">
        <v>160</v>
      </c>
      <c r="E621" s="176" t="s">
        <v>1</v>
      </c>
      <c r="F621" s="177" t="s">
        <v>841</v>
      </c>
      <c r="H621" s="176" t="s">
        <v>1</v>
      </c>
      <c r="I621" s="178"/>
      <c r="L621" s="175"/>
      <c r="M621" s="179"/>
      <c r="N621" s="180"/>
      <c r="O621" s="180"/>
      <c r="P621" s="180"/>
      <c r="Q621" s="180"/>
      <c r="R621" s="180"/>
      <c r="S621" s="180"/>
      <c r="T621" s="181"/>
      <c r="AT621" s="176" t="s">
        <v>160</v>
      </c>
      <c r="AU621" s="176" t="s">
        <v>87</v>
      </c>
      <c r="AV621" s="14" t="s">
        <v>84</v>
      </c>
      <c r="AW621" s="14" t="s">
        <v>32</v>
      </c>
      <c r="AX621" s="14" t="s">
        <v>76</v>
      </c>
      <c r="AY621" s="176" t="s">
        <v>123</v>
      </c>
    </row>
    <row r="622" spans="1:65" s="13" customFormat="1" ht="11.25">
      <c r="B622" s="163"/>
      <c r="D622" s="158" t="s">
        <v>160</v>
      </c>
      <c r="E622" s="164" t="s">
        <v>1</v>
      </c>
      <c r="F622" s="165" t="s">
        <v>848</v>
      </c>
      <c r="H622" s="166">
        <v>67.3</v>
      </c>
      <c r="I622" s="167"/>
      <c r="L622" s="163"/>
      <c r="M622" s="168"/>
      <c r="N622" s="169"/>
      <c r="O622" s="169"/>
      <c r="P622" s="169"/>
      <c r="Q622" s="169"/>
      <c r="R622" s="169"/>
      <c r="S622" s="169"/>
      <c r="T622" s="170"/>
      <c r="AT622" s="164" t="s">
        <v>160</v>
      </c>
      <c r="AU622" s="164" t="s">
        <v>87</v>
      </c>
      <c r="AV622" s="13" t="s">
        <v>87</v>
      </c>
      <c r="AW622" s="13" t="s">
        <v>32</v>
      </c>
      <c r="AX622" s="13" t="s">
        <v>76</v>
      </c>
      <c r="AY622" s="164" t="s">
        <v>123</v>
      </c>
    </row>
    <row r="623" spans="1:65" s="13" customFormat="1" ht="11.25">
      <c r="B623" s="163"/>
      <c r="D623" s="158" t="s">
        <v>160</v>
      </c>
      <c r="E623" s="164" t="s">
        <v>1</v>
      </c>
      <c r="F623" s="165" t="s">
        <v>865</v>
      </c>
      <c r="H623" s="166">
        <v>5.36</v>
      </c>
      <c r="I623" s="167"/>
      <c r="L623" s="163"/>
      <c r="M623" s="168"/>
      <c r="N623" s="169"/>
      <c r="O623" s="169"/>
      <c r="P623" s="169"/>
      <c r="Q623" s="169"/>
      <c r="R623" s="169"/>
      <c r="S623" s="169"/>
      <c r="T623" s="170"/>
      <c r="AT623" s="164" t="s">
        <v>160</v>
      </c>
      <c r="AU623" s="164" t="s">
        <v>87</v>
      </c>
      <c r="AV623" s="13" t="s">
        <v>87</v>
      </c>
      <c r="AW623" s="13" t="s">
        <v>32</v>
      </c>
      <c r="AX623" s="13" t="s">
        <v>76</v>
      </c>
      <c r="AY623" s="164" t="s">
        <v>123</v>
      </c>
    </row>
    <row r="624" spans="1:65" s="15" customFormat="1" ht="11.25">
      <c r="B624" s="182"/>
      <c r="D624" s="158" t="s">
        <v>160</v>
      </c>
      <c r="E624" s="183" t="s">
        <v>1</v>
      </c>
      <c r="F624" s="184" t="s">
        <v>203</v>
      </c>
      <c r="H624" s="185">
        <v>72.66</v>
      </c>
      <c r="I624" s="186"/>
      <c r="L624" s="182"/>
      <c r="M624" s="187"/>
      <c r="N624" s="188"/>
      <c r="O624" s="188"/>
      <c r="P624" s="188"/>
      <c r="Q624" s="188"/>
      <c r="R624" s="188"/>
      <c r="S624" s="188"/>
      <c r="T624" s="189"/>
      <c r="AT624" s="183" t="s">
        <v>160</v>
      </c>
      <c r="AU624" s="183" t="s">
        <v>87</v>
      </c>
      <c r="AV624" s="15" t="s">
        <v>145</v>
      </c>
      <c r="AW624" s="15" t="s">
        <v>32</v>
      </c>
      <c r="AX624" s="15" t="s">
        <v>84</v>
      </c>
      <c r="AY624" s="183" t="s">
        <v>123</v>
      </c>
    </row>
    <row r="625" spans="1:65" s="2" customFormat="1" ht="24">
      <c r="A625" s="33"/>
      <c r="B625" s="144"/>
      <c r="C625" s="145" t="s">
        <v>866</v>
      </c>
      <c r="D625" s="145" t="s">
        <v>126</v>
      </c>
      <c r="E625" s="146" t="s">
        <v>867</v>
      </c>
      <c r="F625" s="147" t="s">
        <v>868</v>
      </c>
      <c r="G625" s="148" t="s">
        <v>389</v>
      </c>
      <c r="H625" s="149">
        <v>428.24</v>
      </c>
      <c r="I625" s="150"/>
      <c r="J625" s="151">
        <f>ROUND(I625*H625,2)</f>
        <v>0</v>
      </c>
      <c r="K625" s="147" t="s">
        <v>130</v>
      </c>
      <c r="L625" s="34"/>
      <c r="M625" s="152" t="s">
        <v>1</v>
      </c>
      <c r="N625" s="153" t="s">
        <v>41</v>
      </c>
      <c r="O625" s="59"/>
      <c r="P625" s="154">
        <f>O625*H625</f>
        <v>0</v>
      </c>
      <c r="Q625" s="154">
        <v>0</v>
      </c>
      <c r="R625" s="154">
        <f>Q625*H625</f>
        <v>0</v>
      </c>
      <c r="S625" s="154">
        <v>0</v>
      </c>
      <c r="T625" s="155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56" t="s">
        <v>145</v>
      </c>
      <c r="AT625" s="156" t="s">
        <v>126</v>
      </c>
      <c r="AU625" s="156" t="s">
        <v>87</v>
      </c>
      <c r="AY625" s="18" t="s">
        <v>123</v>
      </c>
      <c r="BE625" s="157">
        <f>IF(N625="základní",J625,0)</f>
        <v>0</v>
      </c>
      <c r="BF625" s="157">
        <f>IF(N625="snížená",J625,0)</f>
        <v>0</v>
      </c>
      <c r="BG625" s="157">
        <f>IF(N625="zákl. přenesená",J625,0)</f>
        <v>0</v>
      </c>
      <c r="BH625" s="157">
        <f>IF(N625="sníž. přenesená",J625,0)</f>
        <v>0</v>
      </c>
      <c r="BI625" s="157">
        <f>IF(N625="nulová",J625,0)</f>
        <v>0</v>
      </c>
      <c r="BJ625" s="18" t="s">
        <v>84</v>
      </c>
      <c r="BK625" s="157">
        <f>ROUND(I625*H625,2)</f>
        <v>0</v>
      </c>
      <c r="BL625" s="18" t="s">
        <v>145</v>
      </c>
      <c r="BM625" s="156" t="s">
        <v>869</v>
      </c>
    </row>
    <row r="626" spans="1:65" s="2" customFormat="1" ht="19.5">
      <c r="A626" s="33"/>
      <c r="B626" s="34"/>
      <c r="C626" s="33"/>
      <c r="D626" s="158" t="s">
        <v>133</v>
      </c>
      <c r="E626" s="33"/>
      <c r="F626" s="159" t="s">
        <v>870</v>
      </c>
      <c r="G626" s="33"/>
      <c r="H626" s="33"/>
      <c r="I626" s="160"/>
      <c r="J626" s="33"/>
      <c r="K626" s="33"/>
      <c r="L626" s="34"/>
      <c r="M626" s="161"/>
      <c r="N626" s="162"/>
      <c r="O626" s="59"/>
      <c r="P626" s="59"/>
      <c r="Q626" s="59"/>
      <c r="R626" s="59"/>
      <c r="S626" s="59"/>
      <c r="T626" s="60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T626" s="18" t="s">
        <v>133</v>
      </c>
      <c r="AU626" s="18" t="s">
        <v>87</v>
      </c>
    </row>
    <row r="627" spans="1:65" s="2" customFormat="1" ht="24">
      <c r="A627" s="33"/>
      <c r="B627" s="144"/>
      <c r="C627" s="145" t="s">
        <v>871</v>
      </c>
      <c r="D627" s="145" t="s">
        <v>126</v>
      </c>
      <c r="E627" s="146" t="s">
        <v>872</v>
      </c>
      <c r="F627" s="147" t="s">
        <v>873</v>
      </c>
      <c r="G627" s="148" t="s">
        <v>389</v>
      </c>
      <c r="H627" s="149">
        <v>174.55</v>
      </c>
      <c r="I627" s="150"/>
      <c r="J627" s="151">
        <f>ROUND(I627*H627,2)</f>
        <v>0</v>
      </c>
      <c r="K627" s="147" t="s">
        <v>130</v>
      </c>
      <c r="L627" s="34"/>
      <c r="M627" s="152" t="s">
        <v>1</v>
      </c>
      <c r="N627" s="153" t="s">
        <v>41</v>
      </c>
      <c r="O627" s="59"/>
      <c r="P627" s="154">
        <f>O627*H627</f>
        <v>0</v>
      </c>
      <c r="Q627" s="154">
        <v>0</v>
      </c>
      <c r="R627" s="154">
        <f>Q627*H627</f>
        <v>0</v>
      </c>
      <c r="S627" s="154">
        <v>0</v>
      </c>
      <c r="T627" s="155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56" t="s">
        <v>145</v>
      </c>
      <c r="AT627" s="156" t="s">
        <v>126</v>
      </c>
      <c r="AU627" s="156" t="s">
        <v>87</v>
      </c>
      <c r="AY627" s="18" t="s">
        <v>123</v>
      </c>
      <c r="BE627" s="157">
        <f>IF(N627="základní",J627,0)</f>
        <v>0</v>
      </c>
      <c r="BF627" s="157">
        <f>IF(N627="snížená",J627,0)</f>
        <v>0</v>
      </c>
      <c r="BG627" s="157">
        <f>IF(N627="zákl. přenesená",J627,0)</f>
        <v>0</v>
      </c>
      <c r="BH627" s="157">
        <f>IF(N627="sníž. přenesená",J627,0)</f>
        <v>0</v>
      </c>
      <c r="BI627" s="157">
        <f>IF(N627="nulová",J627,0)</f>
        <v>0</v>
      </c>
      <c r="BJ627" s="18" t="s">
        <v>84</v>
      </c>
      <c r="BK627" s="157">
        <f>ROUND(I627*H627,2)</f>
        <v>0</v>
      </c>
      <c r="BL627" s="18" t="s">
        <v>145</v>
      </c>
      <c r="BM627" s="156" t="s">
        <v>874</v>
      </c>
    </row>
    <row r="628" spans="1:65" s="2" customFormat="1" ht="19.5">
      <c r="A628" s="33"/>
      <c r="B628" s="34"/>
      <c r="C628" s="33"/>
      <c r="D628" s="158" t="s">
        <v>133</v>
      </c>
      <c r="E628" s="33"/>
      <c r="F628" s="159" t="s">
        <v>875</v>
      </c>
      <c r="G628" s="33"/>
      <c r="H628" s="33"/>
      <c r="I628" s="160"/>
      <c r="J628" s="33"/>
      <c r="K628" s="33"/>
      <c r="L628" s="34"/>
      <c r="M628" s="161"/>
      <c r="N628" s="162"/>
      <c r="O628" s="59"/>
      <c r="P628" s="59"/>
      <c r="Q628" s="59"/>
      <c r="R628" s="59"/>
      <c r="S628" s="59"/>
      <c r="T628" s="60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T628" s="18" t="s">
        <v>133</v>
      </c>
      <c r="AU628" s="18" t="s">
        <v>87</v>
      </c>
    </row>
    <row r="629" spans="1:65" s="2" customFormat="1" ht="33" customHeight="1">
      <c r="A629" s="33"/>
      <c r="B629" s="144"/>
      <c r="C629" s="145" t="s">
        <v>876</v>
      </c>
      <c r="D629" s="145" t="s">
        <v>126</v>
      </c>
      <c r="E629" s="146" t="s">
        <v>877</v>
      </c>
      <c r="F629" s="147" t="s">
        <v>878</v>
      </c>
      <c r="G629" s="148" t="s">
        <v>389</v>
      </c>
      <c r="H629" s="149">
        <v>101.56</v>
      </c>
      <c r="I629" s="150"/>
      <c r="J629" s="151">
        <f>ROUND(I629*H629,2)</f>
        <v>0</v>
      </c>
      <c r="K629" s="147" t="s">
        <v>130</v>
      </c>
      <c r="L629" s="34"/>
      <c r="M629" s="152" t="s">
        <v>1</v>
      </c>
      <c r="N629" s="153" t="s">
        <v>41</v>
      </c>
      <c r="O629" s="59"/>
      <c r="P629" s="154">
        <f>O629*H629</f>
        <v>0</v>
      </c>
      <c r="Q629" s="154">
        <v>0</v>
      </c>
      <c r="R629" s="154">
        <f>Q629*H629</f>
        <v>0</v>
      </c>
      <c r="S629" s="154">
        <v>0</v>
      </c>
      <c r="T629" s="155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156" t="s">
        <v>145</v>
      </c>
      <c r="AT629" s="156" t="s">
        <v>126</v>
      </c>
      <c r="AU629" s="156" t="s">
        <v>87</v>
      </c>
      <c r="AY629" s="18" t="s">
        <v>123</v>
      </c>
      <c r="BE629" s="157">
        <f>IF(N629="základní",J629,0)</f>
        <v>0</v>
      </c>
      <c r="BF629" s="157">
        <f>IF(N629="snížená",J629,0)</f>
        <v>0</v>
      </c>
      <c r="BG629" s="157">
        <f>IF(N629="zákl. přenesená",J629,0)</f>
        <v>0</v>
      </c>
      <c r="BH629" s="157">
        <f>IF(N629="sníž. přenesená",J629,0)</f>
        <v>0</v>
      </c>
      <c r="BI629" s="157">
        <f>IF(N629="nulová",J629,0)</f>
        <v>0</v>
      </c>
      <c r="BJ629" s="18" t="s">
        <v>84</v>
      </c>
      <c r="BK629" s="157">
        <f>ROUND(I629*H629,2)</f>
        <v>0</v>
      </c>
      <c r="BL629" s="18" t="s">
        <v>145</v>
      </c>
      <c r="BM629" s="156" t="s">
        <v>879</v>
      </c>
    </row>
    <row r="630" spans="1:65" s="2" customFormat="1" ht="19.5">
      <c r="A630" s="33"/>
      <c r="B630" s="34"/>
      <c r="C630" s="33"/>
      <c r="D630" s="158" t="s">
        <v>133</v>
      </c>
      <c r="E630" s="33"/>
      <c r="F630" s="159" t="s">
        <v>880</v>
      </c>
      <c r="G630" s="33"/>
      <c r="H630" s="33"/>
      <c r="I630" s="160"/>
      <c r="J630" s="33"/>
      <c r="K630" s="33"/>
      <c r="L630" s="34"/>
      <c r="M630" s="161"/>
      <c r="N630" s="162"/>
      <c r="O630" s="59"/>
      <c r="P630" s="59"/>
      <c r="Q630" s="59"/>
      <c r="R630" s="59"/>
      <c r="S630" s="59"/>
      <c r="T630" s="60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T630" s="18" t="s">
        <v>133</v>
      </c>
      <c r="AU630" s="18" t="s">
        <v>87</v>
      </c>
    </row>
    <row r="631" spans="1:65" s="13" customFormat="1" ht="11.25">
      <c r="B631" s="163"/>
      <c r="D631" s="158" t="s">
        <v>160</v>
      </c>
      <c r="E631" s="164" t="s">
        <v>1</v>
      </c>
      <c r="F631" s="165" t="s">
        <v>881</v>
      </c>
      <c r="H631" s="166">
        <v>28.62</v>
      </c>
      <c r="I631" s="167"/>
      <c r="L631" s="163"/>
      <c r="M631" s="168"/>
      <c r="N631" s="169"/>
      <c r="O631" s="169"/>
      <c r="P631" s="169"/>
      <c r="Q631" s="169"/>
      <c r="R631" s="169"/>
      <c r="S631" s="169"/>
      <c r="T631" s="170"/>
      <c r="AT631" s="164" t="s">
        <v>160</v>
      </c>
      <c r="AU631" s="164" t="s">
        <v>87</v>
      </c>
      <c r="AV631" s="13" t="s">
        <v>87</v>
      </c>
      <c r="AW631" s="13" t="s">
        <v>32</v>
      </c>
      <c r="AX631" s="13" t="s">
        <v>76</v>
      </c>
      <c r="AY631" s="164" t="s">
        <v>123</v>
      </c>
    </row>
    <row r="632" spans="1:65" s="13" customFormat="1" ht="11.25">
      <c r="B632" s="163"/>
      <c r="D632" s="158" t="s">
        <v>160</v>
      </c>
      <c r="E632" s="164" t="s">
        <v>1</v>
      </c>
      <c r="F632" s="165" t="s">
        <v>851</v>
      </c>
      <c r="H632" s="166">
        <v>70.13</v>
      </c>
      <c r="I632" s="167"/>
      <c r="L632" s="163"/>
      <c r="M632" s="168"/>
      <c r="N632" s="169"/>
      <c r="O632" s="169"/>
      <c r="P632" s="169"/>
      <c r="Q632" s="169"/>
      <c r="R632" s="169"/>
      <c r="S632" s="169"/>
      <c r="T632" s="170"/>
      <c r="AT632" s="164" t="s">
        <v>160</v>
      </c>
      <c r="AU632" s="164" t="s">
        <v>87</v>
      </c>
      <c r="AV632" s="13" t="s">
        <v>87</v>
      </c>
      <c r="AW632" s="13" t="s">
        <v>32</v>
      </c>
      <c r="AX632" s="13" t="s">
        <v>76</v>
      </c>
      <c r="AY632" s="164" t="s">
        <v>123</v>
      </c>
    </row>
    <row r="633" spans="1:65" s="13" customFormat="1" ht="11.25">
      <c r="B633" s="163"/>
      <c r="D633" s="158" t="s">
        <v>160</v>
      </c>
      <c r="E633" s="164" t="s">
        <v>1</v>
      </c>
      <c r="F633" s="165" t="s">
        <v>862</v>
      </c>
      <c r="H633" s="166">
        <v>2.81</v>
      </c>
      <c r="I633" s="167"/>
      <c r="L633" s="163"/>
      <c r="M633" s="168"/>
      <c r="N633" s="169"/>
      <c r="O633" s="169"/>
      <c r="P633" s="169"/>
      <c r="Q633" s="169"/>
      <c r="R633" s="169"/>
      <c r="S633" s="169"/>
      <c r="T633" s="170"/>
      <c r="AT633" s="164" t="s">
        <v>160</v>
      </c>
      <c r="AU633" s="164" t="s">
        <v>87</v>
      </c>
      <c r="AV633" s="13" t="s">
        <v>87</v>
      </c>
      <c r="AW633" s="13" t="s">
        <v>32</v>
      </c>
      <c r="AX633" s="13" t="s">
        <v>76</v>
      </c>
      <c r="AY633" s="164" t="s">
        <v>123</v>
      </c>
    </row>
    <row r="634" spans="1:65" s="15" customFormat="1" ht="11.25">
      <c r="B634" s="182"/>
      <c r="D634" s="158" t="s">
        <v>160</v>
      </c>
      <c r="E634" s="183" t="s">
        <v>1</v>
      </c>
      <c r="F634" s="184" t="s">
        <v>203</v>
      </c>
      <c r="H634" s="185">
        <v>101.56</v>
      </c>
      <c r="I634" s="186"/>
      <c r="L634" s="182"/>
      <c r="M634" s="187"/>
      <c r="N634" s="188"/>
      <c r="O634" s="188"/>
      <c r="P634" s="188"/>
      <c r="Q634" s="188"/>
      <c r="R634" s="188"/>
      <c r="S634" s="188"/>
      <c r="T634" s="189"/>
      <c r="AT634" s="183" t="s">
        <v>160</v>
      </c>
      <c r="AU634" s="183" t="s">
        <v>87</v>
      </c>
      <c r="AV634" s="15" t="s">
        <v>145</v>
      </c>
      <c r="AW634" s="15" t="s">
        <v>32</v>
      </c>
      <c r="AX634" s="15" t="s">
        <v>84</v>
      </c>
      <c r="AY634" s="183" t="s">
        <v>123</v>
      </c>
    </row>
    <row r="635" spans="1:65" s="2" customFormat="1" ht="24">
      <c r="A635" s="33"/>
      <c r="B635" s="144"/>
      <c r="C635" s="145" t="s">
        <v>882</v>
      </c>
      <c r="D635" s="145" t="s">
        <v>126</v>
      </c>
      <c r="E635" s="146" t="s">
        <v>883</v>
      </c>
      <c r="F635" s="147" t="s">
        <v>884</v>
      </c>
      <c r="G635" s="148" t="s">
        <v>389</v>
      </c>
      <c r="H635" s="149">
        <v>177.76</v>
      </c>
      <c r="I635" s="150"/>
      <c r="J635" s="151">
        <f>ROUND(I635*H635,2)</f>
        <v>0</v>
      </c>
      <c r="K635" s="147" t="s">
        <v>130</v>
      </c>
      <c r="L635" s="34"/>
      <c r="M635" s="152" t="s">
        <v>1</v>
      </c>
      <c r="N635" s="153" t="s">
        <v>41</v>
      </c>
      <c r="O635" s="59"/>
      <c r="P635" s="154">
        <f>O635*H635</f>
        <v>0</v>
      </c>
      <c r="Q635" s="154">
        <v>0</v>
      </c>
      <c r="R635" s="154">
        <f>Q635*H635</f>
        <v>0</v>
      </c>
      <c r="S635" s="154">
        <v>0</v>
      </c>
      <c r="T635" s="155">
        <f>S635*H635</f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156" t="s">
        <v>145</v>
      </c>
      <c r="AT635" s="156" t="s">
        <v>126</v>
      </c>
      <c r="AU635" s="156" t="s">
        <v>87</v>
      </c>
      <c r="AY635" s="18" t="s">
        <v>123</v>
      </c>
      <c r="BE635" s="157">
        <f>IF(N635="základní",J635,0)</f>
        <v>0</v>
      </c>
      <c r="BF635" s="157">
        <f>IF(N635="snížená",J635,0)</f>
        <v>0</v>
      </c>
      <c r="BG635" s="157">
        <f>IF(N635="zákl. přenesená",J635,0)</f>
        <v>0</v>
      </c>
      <c r="BH635" s="157">
        <f>IF(N635="sníž. přenesená",J635,0)</f>
        <v>0</v>
      </c>
      <c r="BI635" s="157">
        <f>IF(N635="nulová",J635,0)</f>
        <v>0</v>
      </c>
      <c r="BJ635" s="18" t="s">
        <v>84</v>
      </c>
      <c r="BK635" s="157">
        <f>ROUND(I635*H635,2)</f>
        <v>0</v>
      </c>
      <c r="BL635" s="18" t="s">
        <v>145</v>
      </c>
      <c r="BM635" s="156" t="s">
        <v>885</v>
      </c>
    </row>
    <row r="636" spans="1:65" s="2" customFormat="1" ht="29.25">
      <c r="A636" s="33"/>
      <c r="B636" s="34"/>
      <c r="C636" s="33"/>
      <c r="D636" s="158" t="s">
        <v>133</v>
      </c>
      <c r="E636" s="33"/>
      <c r="F636" s="159" t="s">
        <v>391</v>
      </c>
      <c r="G636" s="33"/>
      <c r="H636" s="33"/>
      <c r="I636" s="160"/>
      <c r="J636" s="33"/>
      <c r="K636" s="33"/>
      <c r="L636" s="34"/>
      <c r="M636" s="161"/>
      <c r="N636" s="162"/>
      <c r="O636" s="59"/>
      <c r="P636" s="59"/>
      <c r="Q636" s="59"/>
      <c r="R636" s="59"/>
      <c r="S636" s="59"/>
      <c r="T636" s="60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T636" s="18" t="s">
        <v>133</v>
      </c>
      <c r="AU636" s="18" t="s">
        <v>87</v>
      </c>
    </row>
    <row r="637" spans="1:65" s="13" customFormat="1" ht="11.25">
      <c r="B637" s="163"/>
      <c r="D637" s="158" t="s">
        <v>160</v>
      </c>
      <c r="E637" s="164" t="s">
        <v>1</v>
      </c>
      <c r="F637" s="165" t="s">
        <v>831</v>
      </c>
      <c r="H637" s="166">
        <v>177.76</v>
      </c>
      <c r="I637" s="167"/>
      <c r="L637" s="163"/>
      <c r="M637" s="168"/>
      <c r="N637" s="169"/>
      <c r="O637" s="169"/>
      <c r="P637" s="169"/>
      <c r="Q637" s="169"/>
      <c r="R637" s="169"/>
      <c r="S637" s="169"/>
      <c r="T637" s="170"/>
      <c r="AT637" s="164" t="s">
        <v>160</v>
      </c>
      <c r="AU637" s="164" t="s">
        <v>87</v>
      </c>
      <c r="AV637" s="13" t="s">
        <v>87</v>
      </c>
      <c r="AW637" s="13" t="s">
        <v>32</v>
      </c>
      <c r="AX637" s="13" t="s">
        <v>84</v>
      </c>
      <c r="AY637" s="164" t="s">
        <v>123</v>
      </c>
    </row>
    <row r="638" spans="1:65" s="12" customFormat="1" ht="22.9" customHeight="1">
      <c r="B638" s="131"/>
      <c r="D638" s="132" t="s">
        <v>75</v>
      </c>
      <c r="E638" s="142" t="s">
        <v>886</v>
      </c>
      <c r="F638" s="142" t="s">
        <v>887</v>
      </c>
      <c r="I638" s="134"/>
      <c r="J638" s="143">
        <f>BK638</f>
        <v>0</v>
      </c>
      <c r="L638" s="131"/>
      <c r="M638" s="136"/>
      <c r="N638" s="137"/>
      <c r="O638" s="137"/>
      <c r="P638" s="138">
        <f>SUM(P639:P640)</f>
        <v>0</v>
      </c>
      <c r="Q638" s="137"/>
      <c r="R638" s="138">
        <f>SUM(R639:R640)</f>
        <v>0</v>
      </c>
      <c r="S638" s="137"/>
      <c r="T638" s="139">
        <f>SUM(T639:T640)</f>
        <v>0</v>
      </c>
      <c r="AR638" s="132" t="s">
        <v>84</v>
      </c>
      <c r="AT638" s="140" t="s">
        <v>75</v>
      </c>
      <c r="AU638" s="140" t="s">
        <v>84</v>
      </c>
      <c r="AY638" s="132" t="s">
        <v>123</v>
      </c>
      <c r="BK638" s="141">
        <f>SUM(BK639:BK640)</f>
        <v>0</v>
      </c>
    </row>
    <row r="639" spans="1:65" s="2" customFormat="1" ht="24">
      <c r="A639" s="33"/>
      <c r="B639" s="144"/>
      <c r="C639" s="145" t="s">
        <v>888</v>
      </c>
      <c r="D639" s="145" t="s">
        <v>126</v>
      </c>
      <c r="E639" s="146" t="s">
        <v>889</v>
      </c>
      <c r="F639" s="147" t="s">
        <v>890</v>
      </c>
      <c r="G639" s="148" t="s">
        <v>389</v>
      </c>
      <c r="H639" s="149">
        <v>537.14200000000005</v>
      </c>
      <c r="I639" s="150"/>
      <c r="J639" s="151">
        <f>ROUND(I639*H639,2)</f>
        <v>0</v>
      </c>
      <c r="K639" s="147" t="s">
        <v>130</v>
      </c>
      <c r="L639" s="34"/>
      <c r="M639" s="152" t="s">
        <v>1</v>
      </c>
      <c r="N639" s="153" t="s">
        <v>41</v>
      </c>
      <c r="O639" s="59"/>
      <c r="P639" s="154">
        <f>O639*H639</f>
        <v>0</v>
      </c>
      <c r="Q639" s="154">
        <v>0</v>
      </c>
      <c r="R639" s="154">
        <f>Q639*H639</f>
        <v>0</v>
      </c>
      <c r="S639" s="154">
        <v>0</v>
      </c>
      <c r="T639" s="155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56" t="s">
        <v>145</v>
      </c>
      <c r="AT639" s="156" t="s">
        <v>126</v>
      </c>
      <c r="AU639" s="156" t="s">
        <v>87</v>
      </c>
      <c r="AY639" s="18" t="s">
        <v>123</v>
      </c>
      <c r="BE639" s="157">
        <f>IF(N639="základní",J639,0)</f>
        <v>0</v>
      </c>
      <c r="BF639" s="157">
        <f>IF(N639="snížená",J639,0)</f>
        <v>0</v>
      </c>
      <c r="BG639" s="157">
        <f>IF(N639="zákl. přenesená",J639,0)</f>
        <v>0</v>
      </c>
      <c r="BH639" s="157">
        <f>IF(N639="sníž. přenesená",J639,0)</f>
        <v>0</v>
      </c>
      <c r="BI639" s="157">
        <f>IF(N639="nulová",J639,0)</f>
        <v>0</v>
      </c>
      <c r="BJ639" s="18" t="s">
        <v>84</v>
      </c>
      <c r="BK639" s="157">
        <f>ROUND(I639*H639,2)</f>
        <v>0</v>
      </c>
      <c r="BL639" s="18" t="s">
        <v>145</v>
      </c>
      <c r="BM639" s="156" t="s">
        <v>891</v>
      </c>
    </row>
    <row r="640" spans="1:65" s="2" customFormat="1" ht="19.5">
      <c r="A640" s="33"/>
      <c r="B640" s="34"/>
      <c r="C640" s="33"/>
      <c r="D640" s="158" t="s">
        <v>133</v>
      </c>
      <c r="E640" s="33"/>
      <c r="F640" s="159" t="s">
        <v>892</v>
      </c>
      <c r="G640" s="33"/>
      <c r="H640" s="33"/>
      <c r="I640" s="160"/>
      <c r="J640" s="33"/>
      <c r="K640" s="33"/>
      <c r="L640" s="34"/>
      <c r="M640" s="171"/>
      <c r="N640" s="172"/>
      <c r="O640" s="173"/>
      <c r="P640" s="173"/>
      <c r="Q640" s="173"/>
      <c r="R640" s="173"/>
      <c r="S640" s="173"/>
      <c r="T640" s="174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T640" s="18" t="s">
        <v>133</v>
      </c>
      <c r="AU640" s="18" t="s">
        <v>87</v>
      </c>
    </row>
    <row r="641" spans="1:31" s="2" customFormat="1" ht="6.95" customHeight="1">
      <c r="A641" s="33"/>
      <c r="B641" s="48"/>
      <c r="C641" s="49"/>
      <c r="D641" s="49"/>
      <c r="E641" s="49"/>
      <c r="F641" s="49"/>
      <c r="G641" s="49"/>
      <c r="H641" s="49"/>
      <c r="I641" s="49"/>
      <c r="J641" s="49"/>
      <c r="K641" s="49"/>
      <c r="L641" s="34"/>
      <c r="M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</row>
  </sheetData>
  <autoFilter ref="C124:K640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9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93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95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48" t="str">
        <f>'Rekapitulace stavby'!K6</f>
        <v>REKONSTRUKCE VEVERKOVY ULICE, PŘELOUČ</v>
      </c>
      <c r="F7" s="249"/>
      <c r="G7" s="249"/>
      <c r="H7" s="249"/>
      <c r="L7" s="21"/>
    </row>
    <row r="8" spans="1:46" s="2" customFormat="1" ht="12" customHeight="1">
      <c r="A8" s="33"/>
      <c r="B8" s="34"/>
      <c r="C8" s="33"/>
      <c r="D8" s="28" t="s">
        <v>96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8" t="s">
        <v>893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94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19. 12. 2019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12"/>
      <c r="G18" s="212"/>
      <c r="H18" s="212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894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894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36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40</v>
      </c>
      <c r="E33" s="28" t="s">
        <v>41</v>
      </c>
      <c r="F33" s="100">
        <f>ROUND((SUM(BE120:BE290)),  2)</f>
        <v>0</v>
      </c>
      <c r="G33" s="33"/>
      <c r="H33" s="33"/>
      <c r="I33" s="101">
        <v>0.21</v>
      </c>
      <c r="J33" s="100">
        <f>ROUND(((SUM(BE120:BE290))*I33),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0">
        <f>ROUND((SUM(BF120:BF290)),  2)</f>
        <v>0</v>
      </c>
      <c r="G34" s="33"/>
      <c r="H34" s="33"/>
      <c r="I34" s="101">
        <v>0.15</v>
      </c>
      <c r="J34" s="100">
        <f>ROUND(((SUM(BF120:BF290))*I34),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0">
        <f>ROUND((SUM(BG120:BG290)),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0">
        <f>ROUND((SUM(BH120:BH290)),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0">
        <f>ROUND((SUM(BI120:BI290)),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46</v>
      </c>
      <c r="E39" s="61"/>
      <c r="F39" s="61"/>
      <c r="G39" s="104" t="s">
        <v>47</v>
      </c>
      <c r="H39" s="105" t="s">
        <v>48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8" t="s">
        <v>52</v>
      </c>
      <c r="G61" s="46" t="s">
        <v>51</v>
      </c>
      <c r="H61" s="36"/>
      <c r="I61" s="36"/>
      <c r="J61" s="109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8" t="s">
        <v>52</v>
      </c>
      <c r="G76" s="46" t="s">
        <v>51</v>
      </c>
      <c r="H76" s="36"/>
      <c r="I76" s="36"/>
      <c r="J76" s="109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REKONSTRUKCE VEVERKOVY ULICE, PŘELOUČ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8" t="str">
        <f>E9</f>
        <v>SO 401 - VEŘEJNÉ OSVĚTLENÍ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ul.Veverkova, Přelouč</v>
      </c>
      <c r="G89" s="33"/>
      <c r="H89" s="33"/>
      <c r="I89" s="28" t="s">
        <v>22</v>
      </c>
      <c r="J89" s="56" t="str">
        <f>IF(J12="","",J12)</f>
        <v>19. 12. 2019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28" t="s">
        <v>30</v>
      </c>
      <c r="J91" s="31" t="str">
        <f>E21</f>
        <v>Ing.Srba T.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Ing.Srba T.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99</v>
      </c>
      <c r="D94" s="102"/>
      <c r="E94" s="102"/>
      <c r="F94" s="102"/>
      <c r="G94" s="102"/>
      <c r="H94" s="102"/>
      <c r="I94" s="102"/>
      <c r="J94" s="111" t="s">
        <v>100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101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102</v>
      </c>
    </row>
    <row r="97" spans="1:31" s="9" customFormat="1" ht="24.95" customHeight="1">
      <c r="B97" s="113"/>
      <c r="D97" s="114" t="s">
        <v>895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9" customFormat="1" ht="24.95" customHeight="1">
      <c r="B98" s="113"/>
      <c r="D98" s="114" t="s">
        <v>896</v>
      </c>
      <c r="E98" s="115"/>
      <c r="F98" s="115"/>
      <c r="G98" s="115"/>
      <c r="H98" s="115"/>
      <c r="I98" s="115"/>
      <c r="J98" s="116">
        <f>J180</f>
        <v>0</v>
      </c>
      <c r="L98" s="113"/>
    </row>
    <row r="99" spans="1:31" s="9" customFormat="1" ht="24.95" customHeight="1">
      <c r="B99" s="113"/>
      <c r="D99" s="114" t="s">
        <v>897</v>
      </c>
      <c r="E99" s="115"/>
      <c r="F99" s="115"/>
      <c r="G99" s="115"/>
      <c r="H99" s="115"/>
      <c r="I99" s="115"/>
      <c r="J99" s="116">
        <f>J247</f>
        <v>0</v>
      </c>
      <c r="L99" s="113"/>
    </row>
    <row r="100" spans="1:31" s="9" customFormat="1" ht="24.95" customHeight="1">
      <c r="B100" s="113"/>
      <c r="D100" s="114" t="s">
        <v>898</v>
      </c>
      <c r="E100" s="115"/>
      <c r="F100" s="115"/>
      <c r="G100" s="115"/>
      <c r="H100" s="115"/>
      <c r="I100" s="115"/>
      <c r="J100" s="116">
        <f>J276</f>
        <v>0</v>
      </c>
      <c r="L100" s="113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107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8" t="str">
        <f>E7</f>
        <v>REKONSTRUKCE VEVERKOVY ULICE, PŘELOUČ</v>
      </c>
      <c r="F110" s="249"/>
      <c r="G110" s="249"/>
      <c r="H110" s="249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28" t="str">
        <f>E9</f>
        <v>SO 401 - VEŘEJNÉ OSVĚTLENÍ</v>
      </c>
      <c r="F112" s="250"/>
      <c r="G112" s="250"/>
      <c r="H112" s="250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ul.Veverkova, Přelouč</v>
      </c>
      <c r="G114" s="33"/>
      <c r="H114" s="33"/>
      <c r="I114" s="28" t="s">
        <v>22</v>
      </c>
      <c r="J114" s="56" t="str">
        <f>IF(J12="","",J12)</f>
        <v>19. 12. 2019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3"/>
      <c r="E116" s="33"/>
      <c r="F116" s="26" t="str">
        <f>E15</f>
        <v>Město Přelouč</v>
      </c>
      <c r="G116" s="33"/>
      <c r="H116" s="33"/>
      <c r="I116" s="28" t="s">
        <v>30</v>
      </c>
      <c r="J116" s="31" t="str">
        <f>E21</f>
        <v>Ing.Srba T.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28</v>
      </c>
      <c r="D117" s="33"/>
      <c r="E117" s="33"/>
      <c r="F117" s="26" t="str">
        <f>IF(E18="","",E18)</f>
        <v>Vyplň údaj</v>
      </c>
      <c r="G117" s="33"/>
      <c r="H117" s="33"/>
      <c r="I117" s="28" t="s">
        <v>33</v>
      </c>
      <c r="J117" s="31" t="str">
        <f>E24</f>
        <v>Ing.Srba T.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108</v>
      </c>
      <c r="D119" s="124" t="s">
        <v>61</v>
      </c>
      <c r="E119" s="124" t="s">
        <v>57</v>
      </c>
      <c r="F119" s="124" t="s">
        <v>58</v>
      </c>
      <c r="G119" s="124" t="s">
        <v>109</v>
      </c>
      <c r="H119" s="124" t="s">
        <v>110</v>
      </c>
      <c r="I119" s="124" t="s">
        <v>111</v>
      </c>
      <c r="J119" s="124" t="s">
        <v>100</v>
      </c>
      <c r="K119" s="125" t="s">
        <v>112</v>
      </c>
      <c r="L119" s="126"/>
      <c r="M119" s="63" t="s">
        <v>1</v>
      </c>
      <c r="N119" s="64" t="s">
        <v>40</v>
      </c>
      <c r="O119" s="64" t="s">
        <v>113</v>
      </c>
      <c r="P119" s="64" t="s">
        <v>114</v>
      </c>
      <c r="Q119" s="64" t="s">
        <v>115</v>
      </c>
      <c r="R119" s="64" t="s">
        <v>116</v>
      </c>
      <c r="S119" s="64" t="s">
        <v>117</v>
      </c>
      <c r="T119" s="65" t="s">
        <v>118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>
      <c r="A120" s="33"/>
      <c r="B120" s="34"/>
      <c r="C120" s="70" t="s">
        <v>119</v>
      </c>
      <c r="D120" s="33"/>
      <c r="E120" s="33"/>
      <c r="F120" s="33"/>
      <c r="G120" s="33"/>
      <c r="H120" s="33"/>
      <c r="I120" s="33"/>
      <c r="J120" s="127">
        <f>BK120</f>
        <v>0</v>
      </c>
      <c r="K120" s="33"/>
      <c r="L120" s="34"/>
      <c r="M120" s="66"/>
      <c r="N120" s="57"/>
      <c r="O120" s="67"/>
      <c r="P120" s="128">
        <f>P121+P180+P247+P276</f>
        <v>0</v>
      </c>
      <c r="Q120" s="67"/>
      <c r="R120" s="128">
        <f>R121+R180+R247+R276</f>
        <v>0</v>
      </c>
      <c r="S120" s="67"/>
      <c r="T120" s="129">
        <f>T121+T180+T247+T276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75</v>
      </c>
      <c r="AU120" s="18" t="s">
        <v>102</v>
      </c>
      <c r="BK120" s="130">
        <f>BK121+BK180+BK247+BK276</f>
        <v>0</v>
      </c>
    </row>
    <row r="121" spans="1:65" s="12" customFormat="1" ht="25.9" customHeight="1">
      <c r="B121" s="131"/>
      <c r="D121" s="132" t="s">
        <v>75</v>
      </c>
      <c r="E121" s="133" t="s">
        <v>899</v>
      </c>
      <c r="F121" s="133" t="s">
        <v>900</v>
      </c>
      <c r="I121" s="134"/>
      <c r="J121" s="135">
        <f>BK121</f>
        <v>0</v>
      </c>
      <c r="L121" s="131"/>
      <c r="M121" s="136"/>
      <c r="N121" s="137"/>
      <c r="O121" s="137"/>
      <c r="P121" s="138">
        <f>SUM(P122:P179)</f>
        <v>0</v>
      </c>
      <c r="Q121" s="137"/>
      <c r="R121" s="138">
        <f>SUM(R122:R179)</f>
        <v>0</v>
      </c>
      <c r="S121" s="137"/>
      <c r="T121" s="139">
        <f>SUM(T122:T179)</f>
        <v>0</v>
      </c>
      <c r="AR121" s="132" t="s">
        <v>84</v>
      </c>
      <c r="AT121" s="140" t="s">
        <v>75</v>
      </c>
      <c r="AU121" s="140" t="s">
        <v>76</v>
      </c>
      <c r="AY121" s="132" t="s">
        <v>123</v>
      </c>
      <c r="BK121" s="141">
        <f>SUM(BK122:BK179)</f>
        <v>0</v>
      </c>
    </row>
    <row r="122" spans="1:65" s="2" customFormat="1" ht="16.5" customHeight="1">
      <c r="A122" s="33"/>
      <c r="B122" s="144"/>
      <c r="C122" s="145" t="s">
        <v>84</v>
      </c>
      <c r="D122" s="145" t="s">
        <v>126</v>
      </c>
      <c r="E122" s="146" t="s">
        <v>901</v>
      </c>
      <c r="F122" s="147" t="s">
        <v>902</v>
      </c>
      <c r="G122" s="148" t="s">
        <v>171</v>
      </c>
      <c r="H122" s="149">
        <v>7</v>
      </c>
      <c r="I122" s="150"/>
      <c r="J122" s="151">
        <f>ROUND(I122*H122,2)</f>
        <v>0</v>
      </c>
      <c r="K122" s="147" t="s">
        <v>1</v>
      </c>
      <c r="L122" s="34"/>
      <c r="M122" s="152" t="s">
        <v>1</v>
      </c>
      <c r="N122" s="153" t="s">
        <v>41</v>
      </c>
      <c r="O122" s="59"/>
      <c r="P122" s="154">
        <f>O122*H122</f>
        <v>0</v>
      </c>
      <c r="Q122" s="154">
        <v>0</v>
      </c>
      <c r="R122" s="154">
        <f>Q122*H122</f>
        <v>0</v>
      </c>
      <c r="S122" s="154">
        <v>0</v>
      </c>
      <c r="T122" s="15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6" t="s">
        <v>145</v>
      </c>
      <c r="AT122" s="156" t="s">
        <v>126</v>
      </c>
      <c r="AU122" s="156" t="s">
        <v>84</v>
      </c>
      <c r="AY122" s="18" t="s">
        <v>123</v>
      </c>
      <c r="BE122" s="157">
        <f>IF(N122="základní",J122,0)</f>
        <v>0</v>
      </c>
      <c r="BF122" s="157">
        <f>IF(N122="snížená",J122,0)</f>
        <v>0</v>
      </c>
      <c r="BG122" s="157">
        <f>IF(N122="zákl. přenesená",J122,0)</f>
        <v>0</v>
      </c>
      <c r="BH122" s="157">
        <f>IF(N122="sníž. přenesená",J122,0)</f>
        <v>0</v>
      </c>
      <c r="BI122" s="157">
        <f>IF(N122="nulová",J122,0)</f>
        <v>0</v>
      </c>
      <c r="BJ122" s="18" t="s">
        <v>84</v>
      </c>
      <c r="BK122" s="157">
        <f>ROUND(I122*H122,2)</f>
        <v>0</v>
      </c>
      <c r="BL122" s="18" t="s">
        <v>145</v>
      </c>
      <c r="BM122" s="156" t="s">
        <v>87</v>
      </c>
    </row>
    <row r="123" spans="1:65" s="2" customFormat="1" ht="11.25">
      <c r="A123" s="33"/>
      <c r="B123" s="34"/>
      <c r="C123" s="33"/>
      <c r="D123" s="158" t="s">
        <v>133</v>
      </c>
      <c r="E123" s="33"/>
      <c r="F123" s="159" t="s">
        <v>902</v>
      </c>
      <c r="G123" s="33"/>
      <c r="H123" s="33"/>
      <c r="I123" s="160"/>
      <c r="J123" s="33"/>
      <c r="K123" s="33"/>
      <c r="L123" s="34"/>
      <c r="M123" s="161"/>
      <c r="N123" s="162"/>
      <c r="O123" s="59"/>
      <c r="P123" s="59"/>
      <c r="Q123" s="59"/>
      <c r="R123" s="59"/>
      <c r="S123" s="59"/>
      <c r="T123" s="60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133</v>
      </c>
      <c r="AU123" s="18" t="s">
        <v>84</v>
      </c>
    </row>
    <row r="124" spans="1:65" s="2" customFormat="1" ht="24">
      <c r="A124" s="33"/>
      <c r="B124" s="144"/>
      <c r="C124" s="145" t="s">
        <v>87</v>
      </c>
      <c r="D124" s="145" t="s">
        <v>126</v>
      </c>
      <c r="E124" s="146" t="s">
        <v>903</v>
      </c>
      <c r="F124" s="147" t="s">
        <v>904</v>
      </c>
      <c r="G124" s="148" t="s">
        <v>905</v>
      </c>
      <c r="H124" s="149">
        <v>7</v>
      </c>
      <c r="I124" s="150"/>
      <c r="J124" s="151">
        <f>ROUND(I124*H124,2)</f>
        <v>0</v>
      </c>
      <c r="K124" s="147" t="s">
        <v>1</v>
      </c>
      <c r="L124" s="34"/>
      <c r="M124" s="152" t="s">
        <v>1</v>
      </c>
      <c r="N124" s="153" t="s">
        <v>41</v>
      </c>
      <c r="O124" s="59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6" t="s">
        <v>145</v>
      </c>
      <c r="AT124" s="156" t="s">
        <v>126</v>
      </c>
      <c r="AU124" s="156" t="s">
        <v>84</v>
      </c>
      <c r="AY124" s="18" t="s">
        <v>123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8" t="s">
        <v>84</v>
      </c>
      <c r="BK124" s="157">
        <f>ROUND(I124*H124,2)</f>
        <v>0</v>
      </c>
      <c r="BL124" s="18" t="s">
        <v>145</v>
      </c>
      <c r="BM124" s="156" t="s">
        <v>145</v>
      </c>
    </row>
    <row r="125" spans="1:65" s="2" customFormat="1" ht="19.5">
      <c r="A125" s="33"/>
      <c r="B125" s="34"/>
      <c r="C125" s="33"/>
      <c r="D125" s="158" t="s">
        <v>133</v>
      </c>
      <c r="E125" s="33"/>
      <c r="F125" s="159" t="s">
        <v>904</v>
      </c>
      <c r="G125" s="33"/>
      <c r="H125" s="33"/>
      <c r="I125" s="160"/>
      <c r="J125" s="33"/>
      <c r="K125" s="33"/>
      <c r="L125" s="34"/>
      <c r="M125" s="161"/>
      <c r="N125" s="162"/>
      <c r="O125" s="59"/>
      <c r="P125" s="59"/>
      <c r="Q125" s="59"/>
      <c r="R125" s="59"/>
      <c r="S125" s="59"/>
      <c r="T125" s="60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133</v>
      </c>
      <c r="AU125" s="18" t="s">
        <v>84</v>
      </c>
    </row>
    <row r="126" spans="1:65" s="2" customFormat="1" ht="24">
      <c r="A126" s="33"/>
      <c r="B126" s="144"/>
      <c r="C126" s="145" t="s">
        <v>139</v>
      </c>
      <c r="D126" s="145" t="s">
        <v>126</v>
      </c>
      <c r="E126" s="146" t="s">
        <v>906</v>
      </c>
      <c r="F126" s="147" t="s">
        <v>907</v>
      </c>
      <c r="G126" s="148" t="s">
        <v>171</v>
      </c>
      <c r="H126" s="149">
        <v>7</v>
      </c>
      <c r="I126" s="150"/>
      <c r="J126" s="151">
        <f>ROUND(I126*H126,2)</f>
        <v>0</v>
      </c>
      <c r="K126" s="147" t="s">
        <v>1</v>
      </c>
      <c r="L126" s="34"/>
      <c r="M126" s="152" t="s">
        <v>1</v>
      </c>
      <c r="N126" s="153" t="s">
        <v>41</v>
      </c>
      <c r="O126" s="59"/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6" t="s">
        <v>145</v>
      </c>
      <c r="AT126" s="156" t="s">
        <v>126</v>
      </c>
      <c r="AU126" s="156" t="s">
        <v>84</v>
      </c>
      <c r="AY126" s="18" t="s">
        <v>123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8" t="s">
        <v>84</v>
      </c>
      <c r="BK126" s="157">
        <f>ROUND(I126*H126,2)</f>
        <v>0</v>
      </c>
      <c r="BL126" s="18" t="s">
        <v>145</v>
      </c>
      <c r="BM126" s="156" t="s">
        <v>151</v>
      </c>
    </row>
    <row r="127" spans="1:65" s="2" customFormat="1" ht="19.5">
      <c r="A127" s="33"/>
      <c r="B127" s="34"/>
      <c r="C127" s="33"/>
      <c r="D127" s="158" t="s">
        <v>133</v>
      </c>
      <c r="E127" s="33"/>
      <c r="F127" s="159" t="s">
        <v>907</v>
      </c>
      <c r="G127" s="33"/>
      <c r="H127" s="33"/>
      <c r="I127" s="160"/>
      <c r="J127" s="33"/>
      <c r="K127" s="33"/>
      <c r="L127" s="34"/>
      <c r="M127" s="161"/>
      <c r="N127" s="162"/>
      <c r="O127" s="59"/>
      <c r="P127" s="59"/>
      <c r="Q127" s="59"/>
      <c r="R127" s="59"/>
      <c r="S127" s="59"/>
      <c r="T127" s="6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133</v>
      </c>
      <c r="AU127" s="18" t="s">
        <v>84</v>
      </c>
    </row>
    <row r="128" spans="1:65" s="2" customFormat="1" ht="24">
      <c r="A128" s="33"/>
      <c r="B128" s="144"/>
      <c r="C128" s="145" t="s">
        <v>145</v>
      </c>
      <c r="D128" s="145" t="s">
        <v>126</v>
      </c>
      <c r="E128" s="146" t="s">
        <v>908</v>
      </c>
      <c r="F128" s="147" t="s">
        <v>909</v>
      </c>
      <c r="G128" s="148" t="s">
        <v>905</v>
      </c>
      <c r="H128" s="149">
        <v>7</v>
      </c>
      <c r="I128" s="150"/>
      <c r="J128" s="151">
        <f>ROUND(I128*H128,2)</f>
        <v>0</v>
      </c>
      <c r="K128" s="147" t="s">
        <v>1</v>
      </c>
      <c r="L128" s="34"/>
      <c r="M128" s="152" t="s">
        <v>1</v>
      </c>
      <c r="N128" s="153" t="s">
        <v>41</v>
      </c>
      <c r="O128" s="59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6" t="s">
        <v>145</v>
      </c>
      <c r="AT128" s="156" t="s">
        <v>126</v>
      </c>
      <c r="AU128" s="156" t="s">
        <v>84</v>
      </c>
      <c r="AY128" s="18" t="s">
        <v>123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8" t="s">
        <v>84</v>
      </c>
      <c r="BK128" s="157">
        <f>ROUND(I128*H128,2)</f>
        <v>0</v>
      </c>
      <c r="BL128" s="18" t="s">
        <v>145</v>
      </c>
      <c r="BM128" s="156" t="s">
        <v>162</v>
      </c>
    </row>
    <row r="129" spans="1:65" s="2" customFormat="1" ht="19.5">
      <c r="A129" s="33"/>
      <c r="B129" s="34"/>
      <c r="C129" s="33"/>
      <c r="D129" s="158" t="s">
        <v>133</v>
      </c>
      <c r="E129" s="33"/>
      <c r="F129" s="159" t="s">
        <v>909</v>
      </c>
      <c r="G129" s="33"/>
      <c r="H129" s="33"/>
      <c r="I129" s="160"/>
      <c r="J129" s="33"/>
      <c r="K129" s="33"/>
      <c r="L129" s="34"/>
      <c r="M129" s="161"/>
      <c r="N129" s="162"/>
      <c r="O129" s="59"/>
      <c r="P129" s="59"/>
      <c r="Q129" s="59"/>
      <c r="R129" s="59"/>
      <c r="S129" s="59"/>
      <c r="T129" s="6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133</v>
      </c>
      <c r="AU129" s="18" t="s">
        <v>84</v>
      </c>
    </row>
    <row r="130" spans="1:65" s="2" customFormat="1" ht="16.5" customHeight="1">
      <c r="A130" s="33"/>
      <c r="B130" s="144"/>
      <c r="C130" s="145" t="s">
        <v>122</v>
      </c>
      <c r="D130" s="145" t="s">
        <v>126</v>
      </c>
      <c r="E130" s="146" t="s">
        <v>910</v>
      </c>
      <c r="F130" s="147" t="s">
        <v>911</v>
      </c>
      <c r="G130" s="148" t="s">
        <v>171</v>
      </c>
      <c r="H130" s="149">
        <v>9</v>
      </c>
      <c r="I130" s="150"/>
      <c r="J130" s="151">
        <f>ROUND(I130*H130,2)</f>
        <v>0</v>
      </c>
      <c r="K130" s="147" t="s">
        <v>1</v>
      </c>
      <c r="L130" s="34"/>
      <c r="M130" s="152" t="s">
        <v>1</v>
      </c>
      <c r="N130" s="153" t="s">
        <v>41</v>
      </c>
      <c r="O130" s="59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6" t="s">
        <v>145</v>
      </c>
      <c r="AT130" s="156" t="s">
        <v>126</v>
      </c>
      <c r="AU130" s="156" t="s">
        <v>84</v>
      </c>
      <c r="AY130" s="18" t="s">
        <v>123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8" t="s">
        <v>84</v>
      </c>
      <c r="BK130" s="157">
        <f>ROUND(I130*H130,2)</f>
        <v>0</v>
      </c>
      <c r="BL130" s="18" t="s">
        <v>145</v>
      </c>
      <c r="BM130" s="156" t="s">
        <v>244</v>
      </c>
    </row>
    <row r="131" spans="1:65" s="2" customFormat="1" ht="11.25">
      <c r="A131" s="33"/>
      <c r="B131" s="34"/>
      <c r="C131" s="33"/>
      <c r="D131" s="158" t="s">
        <v>133</v>
      </c>
      <c r="E131" s="33"/>
      <c r="F131" s="159" t="s">
        <v>911</v>
      </c>
      <c r="G131" s="33"/>
      <c r="H131" s="33"/>
      <c r="I131" s="160"/>
      <c r="J131" s="33"/>
      <c r="K131" s="33"/>
      <c r="L131" s="34"/>
      <c r="M131" s="161"/>
      <c r="N131" s="162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133</v>
      </c>
      <c r="AU131" s="18" t="s">
        <v>84</v>
      </c>
    </row>
    <row r="132" spans="1:65" s="2" customFormat="1" ht="24">
      <c r="A132" s="33"/>
      <c r="B132" s="144"/>
      <c r="C132" s="145" t="s">
        <v>151</v>
      </c>
      <c r="D132" s="145" t="s">
        <v>126</v>
      </c>
      <c r="E132" s="146" t="s">
        <v>912</v>
      </c>
      <c r="F132" s="147" t="s">
        <v>913</v>
      </c>
      <c r="G132" s="148" t="s">
        <v>171</v>
      </c>
      <c r="H132" s="149">
        <v>7</v>
      </c>
      <c r="I132" s="150"/>
      <c r="J132" s="151">
        <f>ROUND(I132*H132,2)</f>
        <v>0</v>
      </c>
      <c r="K132" s="147" t="s">
        <v>1</v>
      </c>
      <c r="L132" s="34"/>
      <c r="M132" s="152" t="s">
        <v>1</v>
      </c>
      <c r="N132" s="153" t="s">
        <v>41</v>
      </c>
      <c r="O132" s="59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6" t="s">
        <v>145</v>
      </c>
      <c r="AT132" s="156" t="s">
        <v>126</v>
      </c>
      <c r="AU132" s="156" t="s">
        <v>84</v>
      </c>
      <c r="AY132" s="18" t="s">
        <v>123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8" t="s">
        <v>84</v>
      </c>
      <c r="BK132" s="157">
        <f>ROUND(I132*H132,2)</f>
        <v>0</v>
      </c>
      <c r="BL132" s="18" t="s">
        <v>145</v>
      </c>
      <c r="BM132" s="156" t="s">
        <v>265</v>
      </c>
    </row>
    <row r="133" spans="1:65" s="2" customFormat="1" ht="11.25">
      <c r="A133" s="33"/>
      <c r="B133" s="34"/>
      <c r="C133" s="33"/>
      <c r="D133" s="158" t="s">
        <v>133</v>
      </c>
      <c r="E133" s="33"/>
      <c r="F133" s="159" t="s">
        <v>913</v>
      </c>
      <c r="G133" s="33"/>
      <c r="H133" s="33"/>
      <c r="I133" s="160"/>
      <c r="J133" s="33"/>
      <c r="K133" s="33"/>
      <c r="L133" s="34"/>
      <c r="M133" s="161"/>
      <c r="N133" s="162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133</v>
      </c>
      <c r="AU133" s="18" t="s">
        <v>84</v>
      </c>
    </row>
    <row r="134" spans="1:65" s="2" customFormat="1" ht="24">
      <c r="A134" s="33"/>
      <c r="B134" s="144"/>
      <c r="C134" s="145" t="s">
        <v>156</v>
      </c>
      <c r="D134" s="145" t="s">
        <v>126</v>
      </c>
      <c r="E134" s="146" t="s">
        <v>914</v>
      </c>
      <c r="F134" s="147" t="s">
        <v>915</v>
      </c>
      <c r="G134" s="148" t="s">
        <v>171</v>
      </c>
      <c r="H134" s="149">
        <v>2</v>
      </c>
      <c r="I134" s="150"/>
      <c r="J134" s="151">
        <f>ROUND(I134*H134,2)</f>
        <v>0</v>
      </c>
      <c r="K134" s="147" t="s">
        <v>1</v>
      </c>
      <c r="L134" s="34"/>
      <c r="M134" s="152" t="s">
        <v>1</v>
      </c>
      <c r="N134" s="153" t="s">
        <v>41</v>
      </c>
      <c r="O134" s="59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6" t="s">
        <v>145</v>
      </c>
      <c r="AT134" s="156" t="s">
        <v>126</v>
      </c>
      <c r="AU134" s="156" t="s">
        <v>84</v>
      </c>
      <c r="AY134" s="18" t="s">
        <v>123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8" t="s">
        <v>84</v>
      </c>
      <c r="BK134" s="157">
        <f>ROUND(I134*H134,2)</f>
        <v>0</v>
      </c>
      <c r="BL134" s="18" t="s">
        <v>145</v>
      </c>
      <c r="BM134" s="156" t="s">
        <v>278</v>
      </c>
    </row>
    <row r="135" spans="1:65" s="2" customFormat="1" ht="11.25">
      <c r="A135" s="33"/>
      <c r="B135" s="34"/>
      <c r="C135" s="33"/>
      <c r="D135" s="158" t="s">
        <v>133</v>
      </c>
      <c r="E135" s="33"/>
      <c r="F135" s="159" t="s">
        <v>915</v>
      </c>
      <c r="G135" s="33"/>
      <c r="H135" s="33"/>
      <c r="I135" s="160"/>
      <c r="J135" s="33"/>
      <c r="K135" s="33"/>
      <c r="L135" s="34"/>
      <c r="M135" s="161"/>
      <c r="N135" s="162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133</v>
      </c>
      <c r="AU135" s="18" t="s">
        <v>84</v>
      </c>
    </row>
    <row r="136" spans="1:65" s="2" customFormat="1" ht="16.5" customHeight="1">
      <c r="A136" s="33"/>
      <c r="B136" s="144"/>
      <c r="C136" s="145" t="s">
        <v>162</v>
      </c>
      <c r="D136" s="145" t="s">
        <v>126</v>
      </c>
      <c r="E136" s="146" t="s">
        <v>916</v>
      </c>
      <c r="F136" s="147" t="s">
        <v>917</v>
      </c>
      <c r="G136" s="148" t="s">
        <v>171</v>
      </c>
      <c r="H136" s="149">
        <v>7</v>
      </c>
      <c r="I136" s="150"/>
      <c r="J136" s="151">
        <f>ROUND(I136*H136,2)</f>
        <v>0</v>
      </c>
      <c r="K136" s="147" t="s">
        <v>1</v>
      </c>
      <c r="L136" s="34"/>
      <c r="M136" s="152" t="s">
        <v>1</v>
      </c>
      <c r="N136" s="153" t="s">
        <v>41</v>
      </c>
      <c r="O136" s="59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6" t="s">
        <v>145</v>
      </c>
      <c r="AT136" s="156" t="s">
        <v>126</v>
      </c>
      <c r="AU136" s="156" t="s">
        <v>84</v>
      </c>
      <c r="AY136" s="18" t="s">
        <v>123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8" t="s">
        <v>84</v>
      </c>
      <c r="BK136" s="157">
        <f>ROUND(I136*H136,2)</f>
        <v>0</v>
      </c>
      <c r="BL136" s="18" t="s">
        <v>145</v>
      </c>
      <c r="BM136" s="156" t="s">
        <v>293</v>
      </c>
    </row>
    <row r="137" spans="1:65" s="2" customFormat="1" ht="11.25">
      <c r="A137" s="33"/>
      <c r="B137" s="34"/>
      <c r="C137" s="33"/>
      <c r="D137" s="158" t="s">
        <v>133</v>
      </c>
      <c r="E137" s="33"/>
      <c r="F137" s="159" t="s">
        <v>917</v>
      </c>
      <c r="G137" s="33"/>
      <c r="H137" s="33"/>
      <c r="I137" s="160"/>
      <c r="J137" s="33"/>
      <c r="K137" s="33"/>
      <c r="L137" s="34"/>
      <c r="M137" s="161"/>
      <c r="N137" s="162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133</v>
      </c>
      <c r="AU137" s="18" t="s">
        <v>84</v>
      </c>
    </row>
    <row r="138" spans="1:65" s="2" customFormat="1" ht="21.75" customHeight="1">
      <c r="A138" s="33"/>
      <c r="B138" s="144"/>
      <c r="C138" s="145" t="s">
        <v>168</v>
      </c>
      <c r="D138" s="145" t="s">
        <v>126</v>
      </c>
      <c r="E138" s="146" t="s">
        <v>918</v>
      </c>
      <c r="F138" s="147" t="s">
        <v>919</v>
      </c>
      <c r="G138" s="148" t="s">
        <v>171</v>
      </c>
      <c r="H138" s="149">
        <v>7</v>
      </c>
      <c r="I138" s="150"/>
      <c r="J138" s="151">
        <f>ROUND(I138*H138,2)</f>
        <v>0</v>
      </c>
      <c r="K138" s="147" t="s">
        <v>1</v>
      </c>
      <c r="L138" s="34"/>
      <c r="M138" s="152" t="s">
        <v>1</v>
      </c>
      <c r="N138" s="153" t="s">
        <v>41</v>
      </c>
      <c r="O138" s="59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6" t="s">
        <v>145</v>
      </c>
      <c r="AT138" s="156" t="s">
        <v>126</v>
      </c>
      <c r="AU138" s="156" t="s">
        <v>84</v>
      </c>
      <c r="AY138" s="18" t="s">
        <v>123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8" t="s">
        <v>84</v>
      </c>
      <c r="BK138" s="157">
        <f>ROUND(I138*H138,2)</f>
        <v>0</v>
      </c>
      <c r="BL138" s="18" t="s">
        <v>145</v>
      </c>
      <c r="BM138" s="156" t="s">
        <v>319</v>
      </c>
    </row>
    <row r="139" spans="1:65" s="2" customFormat="1" ht="11.25">
      <c r="A139" s="33"/>
      <c r="B139" s="34"/>
      <c r="C139" s="33"/>
      <c r="D139" s="158" t="s">
        <v>133</v>
      </c>
      <c r="E139" s="33"/>
      <c r="F139" s="159" t="s">
        <v>919</v>
      </c>
      <c r="G139" s="33"/>
      <c r="H139" s="33"/>
      <c r="I139" s="160"/>
      <c r="J139" s="33"/>
      <c r="K139" s="33"/>
      <c r="L139" s="34"/>
      <c r="M139" s="161"/>
      <c r="N139" s="162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133</v>
      </c>
      <c r="AU139" s="18" t="s">
        <v>84</v>
      </c>
    </row>
    <row r="140" spans="1:65" s="2" customFormat="1" ht="21.75" customHeight="1">
      <c r="A140" s="33"/>
      <c r="B140" s="144"/>
      <c r="C140" s="145" t="s">
        <v>244</v>
      </c>
      <c r="D140" s="145" t="s">
        <v>126</v>
      </c>
      <c r="E140" s="146" t="s">
        <v>920</v>
      </c>
      <c r="F140" s="147" t="s">
        <v>921</v>
      </c>
      <c r="G140" s="148" t="s">
        <v>247</v>
      </c>
      <c r="H140" s="149">
        <v>70</v>
      </c>
      <c r="I140" s="150"/>
      <c r="J140" s="151">
        <f>ROUND(I140*H140,2)</f>
        <v>0</v>
      </c>
      <c r="K140" s="147" t="s">
        <v>1</v>
      </c>
      <c r="L140" s="34"/>
      <c r="M140" s="152" t="s">
        <v>1</v>
      </c>
      <c r="N140" s="153" t="s">
        <v>41</v>
      </c>
      <c r="O140" s="59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6" t="s">
        <v>145</v>
      </c>
      <c r="AT140" s="156" t="s">
        <v>126</v>
      </c>
      <c r="AU140" s="156" t="s">
        <v>84</v>
      </c>
      <c r="AY140" s="18" t="s">
        <v>123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8" t="s">
        <v>84</v>
      </c>
      <c r="BK140" s="157">
        <f>ROUND(I140*H140,2)</f>
        <v>0</v>
      </c>
      <c r="BL140" s="18" t="s">
        <v>145</v>
      </c>
      <c r="BM140" s="156" t="s">
        <v>340</v>
      </c>
    </row>
    <row r="141" spans="1:65" s="2" customFormat="1" ht="11.25">
      <c r="A141" s="33"/>
      <c r="B141" s="34"/>
      <c r="C141" s="33"/>
      <c r="D141" s="158" t="s">
        <v>133</v>
      </c>
      <c r="E141" s="33"/>
      <c r="F141" s="159" t="s">
        <v>921</v>
      </c>
      <c r="G141" s="33"/>
      <c r="H141" s="33"/>
      <c r="I141" s="160"/>
      <c r="J141" s="33"/>
      <c r="K141" s="33"/>
      <c r="L141" s="34"/>
      <c r="M141" s="161"/>
      <c r="N141" s="162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133</v>
      </c>
      <c r="AU141" s="18" t="s">
        <v>84</v>
      </c>
    </row>
    <row r="142" spans="1:65" s="2" customFormat="1" ht="24">
      <c r="A142" s="33"/>
      <c r="B142" s="144"/>
      <c r="C142" s="145" t="s">
        <v>255</v>
      </c>
      <c r="D142" s="145" t="s">
        <v>126</v>
      </c>
      <c r="E142" s="146" t="s">
        <v>922</v>
      </c>
      <c r="F142" s="147" t="s">
        <v>923</v>
      </c>
      <c r="G142" s="148" t="s">
        <v>247</v>
      </c>
      <c r="H142" s="149">
        <v>350</v>
      </c>
      <c r="I142" s="150"/>
      <c r="J142" s="151">
        <f>ROUND(I142*H142,2)</f>
        <v>0</v>
      </c>
      <c r="K142" s="147" t="s">
        <v>1</v>
      </c>
      <c r="L142" s="34"/>
      <c r="M142" s="152" t="s">
        <v>1</v>
      </c>
      <c r="N142" s="153" t="s">
        <v>41</v>
      </c>
      <c r="O142" s="59"/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6" t="s">
        <v>145</v>
      </c>
      <c r="AT142" s="156" t="s">
        <v>126</v>
      </c>
      <c r="AU142" s="156" t="s">
        <v>84</v>
      </c>
      <c r="AY142" s="18" t="s">
        <v>123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8" t="s">
        <v>84</v>
      </c>
      <c r="BK142" s="157">
        <f>ROUND(I142*H142,2)</f>
        <v>0</v>
      </c>
      <c r="BL142" s="18" t="s">
        <v>145</v>
      </c>
      <c r="BM142" s="156" t="s">
        <v>350</v>
      </c>
    </row>
    <row r="143" spans="1:65" s="2" customFormat="1" ht="11.25">
      <c r="A143" s="33"/>
      <c r="B143" s="34"/>
      <c r="C143" s="33"/>
      <c r="D143" s="158" t="s">
        <v>133</v>
      </c>
      <c r="E143" s="33"/>
      <c r="F143" s="159" t="s">
        <v>923</v>
      </c>
      <c r="G143" s="33"/>
      <c r="H143" s="33"/>
      <c r="I143" s="160"/>
      <c r="J143" s="33"/>
      <c r="K143" s="33"/>
      <c r="L143" s="34"/>
      <c r="M143" s="161"/>
      <c r="N143" s="162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133</v>
      </c>
      <c r="AU143" s="18" t="s">
        <v>84</v>
      </c>
    </row>
    <row r="144" spans="1:65" s="2" customFormat="1" ht="24">
      <c r="A144" s="33"/>
      <c r="B144" s="144"/>
      <c r="C144" s="145" t="s">
        <v>265</v>
      </c>
      <c r="D144" s="145" t="s">
        <v>126</v>
      </c>
      <c r="E144" s="146" t="s">
        <v>924</v>
      </c>
      <c r="F144" s="147" t="s">
        <v>925</v>
      </c>
      <c r="G144" s="148" t="s">
        <v>247</v>
      </c>
      <c r="H144" s="149">
        <v>60</v>
      </c>
      <c r="I144" s="150"/>
      <c r="J144" s="151">
        <f>ROUND(I144*H144,2)</f>
        <v>0</v>
      </c>
      <c r="K144" s="147" t="s">
        <v>1</v>
      </c>
      <c r="L144" s="34"/>
      <c r="M144" s="152" t="s">
        <v>1</v>
      </c>
      <c r="N144" s="153" t="s">
        <v>41</v>
      </c>
      <c r="O144" s="59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6" t="s">
        <v>145</v>
      </c>
      <c r="AT144" s="156" t="s">
        <v>126</v>
      </c>
      <c r="AU144" s="156" t="s">
        <v>84</v>
      </c>
      <c r="AY144" s="18" t="s">
        <v>123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8" t="s">
        <v>84</v>
      </c>
      <c r="BK144" s="157">
        <f>ROUND(I144*H144,2)</f>
        <v>0</v>
      </c>
      <c r="BL144" s="18" t="s">
        <v>145</v>
      </c>
      <c r="BM144" s="156" t="s">
        <v>361</v>
      </c>
    </row>
    <row r="145" spans="1:65" s="2" customFormat="1" ht="11.25">
      <c r="A145" s="33"/>
      <c r="B145" s="34"/>
      <c r="C145" s="33"/>
      <c r="D145" s="158" t="s">
        <v>133</v>
      </c>
      <c r="E145" s="33"/>
      <c r="F145" s="159" t="s">
        <v>925</v>
      </c>
      <c r="G145" s="33"/>
      <c r="H145" s="33"/>
      <c r="I145" s="160"/>
      <c r="J145" s="33"/>
      <c r="K145" s="33"/>
      <c r="L145" s="34"/>
      <c r="M145" s="161"/>
      <c r="N145" s="162"/>
      <c r="O145" s="59"/>
      <c r="P145" s="59"/>
      <c r="Q145" s="59"/>
      <c r="R145" s="59"/>
      <c r="S145" s="59"/>
      <c r="T145" s="6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133</v>
      </c>
      <c r="AU145" s="18" t="s">
        <v>84</v>
      </c>
    </row>
    <row r="146" spans="1:65" s="2" customFormat="1" ht="24">
      <c r="A146" s="33"/>
      <c r="B146" s="144"/>
      <c r="C146" s="145" t="s">
        <v>272</v>
      </c>
      <c r="D146" s="145" t="s">
        <v>126</v>
      </c>
      <c r="E146" s="146" t="s">
        <v>926</v>
      </c>
      <c r="F146" s="147" t="s">
        <v>927</v>
      </c>
      <c r="G146" s="148" t="s">
        <v>247</v>
      </c>
      <c r="H146" s="149">
        <v>410</v>
      </c>
      <c r="I146" s="150"/>
      <c r="J146" s="151">
        <f>ROUND(I146*H146,2)</f>
        <v>0</v>
      </c>
      <c r="K146" s="147" t="s">
        <v>1</v>
      </c>
      <c r="L146" s="34"/>
      <c r="M146" s="152" t="s">
        <v>1</v>
      </c>
      <c r="N146" s="153" t="s">
        <v>41</v>
      </c>
      <c r="O146" s="59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6" t="s">
        <v>145</v>
      </c>
      <c r="AT146" s="156" t="s">
        <v>126</v>
      </c>
      <c r="AU146" s="156" t="s">
        <v>84</v>
      </c>
      <c r="AY146" s="18" t="s">
        <v>123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8" t="s">
        <v>84</v>
      </c>
      <c r="BK146" s="157">
        <f>ROUND(I146*H146,2)</f>
        <v>0</v>
      </c>
      <c r="BL146" s="18" t="s">
        <v>145</v>
      </c>
      <c r="BM146" s="156" t="s">
        <v>376</v>
      </c>
    </row>
    <row r="147" spans="1:65" s="2" customFormat="1" ht="19.5">
      <c r="A147" s="33"/>
      <c r="B147" s="34"/>
      <c r="C147" s="33"/>
      <c r="D147" s="158" t="s">
        <v>133</v>
      </c>
      <c r="E147" s="33"/>
      <c r="F147" s="159" t="s">
        <v>927</v>
      </c>
      <c r="G147" s="33"/>
      <c r="H147" s="33"/>
      <c r="I147" s="160"/>
      <c r="J147" s="33"/>
      <c r="K147" s="33"/>
      <c r="L147" s="34"/>
      <c r="M147" s="161"/>
      <c r="N147" s="162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133</v>
      </c>
      <c r="AU147" s="18" t="s">
        <v>84</v>
      </c>
    </row>
    <row r="148" spans="1:65" s="2" customFormat="1" ht="24">
      <c r="A148" s="33"/>
      <c r="B148" s="144"/>
      <c r="C148" s="145" t="s">
        <v>278</v>
      </c>
      <c r="D148" s="145" t="s">
        <v>126</v>
      </c>
      <c r="E148" s="146" t="s">
        <v>928</v>
      </c>
      <c r="F148" s="147" t="s">
        <v>929</v>
      </c>
      <c r="G148" s="148" t="s">
        <v>171</v>
      </c>
      <c r="H148" s="149">
        <v>50</v>
      </c>
      <c r="I148" s="150"/>
      <c r="J148" s="151">
        <f>ROUND(I148*H148,2)</f>
        <v>0</v>
      </c>
      <c r="K148" s="147" t="s">
        <v>1</v>
      </c>
      <c r="L148" s="34"/>
      <c r="M148" s="152" t="s">
        <v>1</v>
      </c>
      <c r="N148" s="153" t="s">
        <v>41</v>
      </c>
      <c r="O148" s="59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6" t="s">
        <v>145</v>
      </c>
      <c r="AT148" s="156" t="s">
        <v>126</v>
      </c>
      <c r="AU148" s="156" t="s">
        <v>84</v>
      </c>
      <c r="AY148" s="18" t="s">
        <v>123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8" t="s">
        <v>84</v>
      </c>
      <c r="BK148" s="157">
        <f>ROUND(I148*H148,2)</f>
        <v>0</v>
      </c>
      <c r="BL148" s="18" t="s">
        <v>145</v>
      </c>
      <c r="BM148" s="156" t="s">
        <v>386</v>
      </c>
    </row>
    <row r="149" spans="1:65" s="2" customFormat="1" ht="19.5">
      <c r="A149" s="33"/>
      <c r="B149" s="34"/>
      <c r="C149" s="33"/>
      <c r="D149" s="158" t="s">
        <v>133</v>
      </c>
      <c r="E149" s="33"/>
      <c r="F149" s="159" t="s">
        <v>929</v>
      </c>
      <c r="G149" s="33"/>
      <c r="H149" s="33"/>
      <c r="I149" s="160"/>
      <c r="J149" s="33"/>
      <c r="K149" s="33"/>
      <c r="L149" s="34"/>
      <c r="M149" s="161"/>
      <c r="N149" s="162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133</v>
      </c>
      <c r="AU149" s="18" t="s">
        <v>84</v>
      </c>
    </row>
    <row r="150" spans="1:65" s="2" customFormat="1" ht="24">
      <c r="A150" s="33"/>
      <c r="B150" s="144"/>
      <c r="C150" s="145" t="s">
        <v>8</v>
      </c>
      <c r="D150" s="145" t="s">
        <v>126</v>
      </c>
      <c r="E150" s="146" t="s">
        <v>930</v>
      </c>
      <c r="F150" s="147" t="s">
        <v>931</v>
      </c>
      <c r="G150" s="148" t="s">
        <v>171</v>
      </c>
      <c r="H150" s="149">
        <v>9</v>
      </c>
      <c r="I150" s="150"/>
      <c r="J150" s="151">
        <f>ROUND(I150*H150,2)</f>
        <v>0</v>
      </c>
      <c r="K150" s="147" t="s">
        <v>1</v>
      </c>
      <c r="L150" s="34"/>
      <c r="M150" s="152" t="s">
        <v>1</v>
      </c>
      <c r="N150" s="153" t="s">
        <v>41</v>
      </c>
      <c r="O150" s="59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6" t="s">
        <v>145</v>
      </c>
      <c r="AT150" s="156" t="s">
        <v>126</v>
      </c>
      <c r="AU150" s="156" t="s">
        <v>84</v>
      </c>
      <c r="AY150" s="18" t="s">
        <v>123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8" t="s">
        <v>84</v>
      </c>
      <c r="BK150" s="157">
        <f>ROUND(I150*H150,2)</f>
        <v>0</v>
      </c>
      <c r="BL150" s="18" t="s">
        <v>145</v>
      </c>
      <c r="BM150" s="156" t="s">
        <v>399</v>
      </c>
    </row>
    <row r="151" spans="1:65" s="2" customFormat="1" ht="19.5">
      <c r="A151" s="33"/>
      <c r="B151" s="34"/>
      <c r="C151" s="33"/>
      <c r="D151" s="158" t="s">
        <v>133</v>
      </c>
      <c r="E151" s="33"/>
      <c r="F151" s="159" t="s">
        <v>931</v>
      </c>
      <c r="G151" s="33"/>
      <c r="H151" s="33"/>
      <c r="I151" s="160"/>
      <c r="J151" s="33"/>
      <c r="K151" s="33"/>
      <c r="L151" s="34"/>
      <c r="M151" s="161"/>
      <c r="N151" s="162"/>
      <c r="O151" s="59"/>
      <c r="P151" s="59"/>
      <c r="Q151" s="59"/>
      <c r="R151" s="59"/>
      <c r="S151" s="59"/>
      <c r="T151" s="6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133</v>
      </c>
      <c r="AU151" s="18" t="s">
        <v>84</v>
      </c>
    </row>
    <row r="152" spans="1:65" s="2" customFormat="1" ht="16.5" customHeight="1">
      <c r="A152" s="33"/>
      <c r="B152" s="144"/>
      <c r="C152" s="145" t="s">
        <v>293</v>
      </c>
      <c r="D152" s="145" t="s">
        <v>126</v>
      </c>
      <c r="E152" s="146" t="s">
        <v>932</v>
      </c>
      <c r="F152" s="147" t="s">
        <v>933</v>
      </c>
      <c r="G152" s="148" t="s">
        <v>171</v>
      </c>
      <c r="H152" s="149">
        <v>59</v>
      </c>
      <c r="I152" s="150"/>
      <c r="J152" s="151">
        <f>ROUND(I152*H152,2)</f>
        <v>0</v>
      </c>
      <c r="K152" s="147" t="s">
        <v>1</v>
      </c>
      <c r="L152" s="34"/>
      <c r="M152" s="152" t="s">
        <v>1</v>
      </c>
      <c r="N152" s="153" t="s">
        <v>41</v>
      </c>
      <c r="O152" s="59"/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6" t="s">
        <v>145</v>
      </c>
      <c r="AT152" s="156" t="s">
        <v>126</v>
      </c>
      <c r="AU152" s="156" t="s">
        <v>84</v>
      </c>
      <c r="AY152" s="18" t="s">
        <v>123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8" t="s">
        <v>84</v>
      </c>
      <c r="BK152" s="157">
        <f>ROUND(I152*H152,2)</f>
        <v>0</v>
      </c>
      <c r="BL152" s="18" t="s">
        <v>145</v>
      </c>
      <c r="BM152" s="156" t="s">
        <v>411</v>
      </c>
    </row>
    <row r="153" spans="1:65" s="2" customFormat="1" ht="11.25">
      <c r="A153" s="33"/>
      <c r="B153" s="34"/>
      <c r="C153" s="33"/>
      <c r="D153" s="158" t="s">
        <v>133</v>
      </c>
      <c r="E153" s="33"/>
      <c r="F153" s="159" t="s">
        <v>933</v>
      </c>
      <c r="G153" s="33"/>
      <c r="H153" s="33"/>
      <c r="I153" s="160"/>
      <c r="J153" s="33"/>
      <c r="K153" s="33"/>
      <c r="L153" s="34"/>
      <c r="M153" s="161"/>
      <c r="N153" s="162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133</v>
      </c>
      <c r="AU153" s="18" t="s">
        <v>84</v>
      </c>
    </row>
    <row r="154" spans="1:65" s="2" customFormat="1" ht="16.5" customHeight="1">
      <c r="A154" s="33"/>
      <c r="B154" s="144"/>
      <c r="C154" s="145" t="s">
        <v>299</v>
      </c>
      <c r="D154" s="145" t="s">
        <v>126</v>
      </c>
      <c r="E154" s="146" t="s">
        <v>934</v>
      </c>
      <c r="F154" s="147" t="s">
        <v>935</v>
      </c>
      <c r="G154" s="148" t="s">
        <v>171</v>
      </c>
      <c r="H154" s="149">
        <v>1</v>
      </c>
      <c r="I154" s="150"/>
      <c r="J154" s="151">
        <f>ROUND(I154*H154,2)</f>
        <v>0</v>
      </c>
      <c r="K154" s="147" t="s">
        <v>1</v>
      </c>
      <c r="L154" s="34"/>
      <c r="M154" s="152" t="s">
        <v>1</v>
      </c>
      <c r="N154" s="153" t="s">
        <v>41</v>
      </c>
      <c r="O154" s="59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6" t="s">
        <v>145</v>
      </c>
      <c r="AT154" s="156" t="s">
        <v>126</v>
      </c>
      <c r="AU154" s="156" t="s">
        <v>84</v>
      </c>
      <c r="AY154" s="18" t="s">
        <v>123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8" t="s">
        <v>84</v>
      </c>
      <c r="BK154" s="157">
        <f>ROUND(I154*H154,2)</f>
        <v>0</v>
      </c>
      <c r="BL154" s="18" t="s">
        <v>145</v>
      </c>
      <c r="BM154" s="156" t="s">
        <v>431</v>
      </c>
    </row>
    <row r="155" spans="1:65" s="2" customFormat="1" ht="11.25">
      <c r="A155" s="33"/>
      <c r="B155" s="34"/>
      <c r="C155" s="33"/>
      <c r="D155" s="158" t="s">
        <v>133</v>
      </c>
      <c r="E155" s="33"/>
      <c r="F155" s="159" t="s">
        <v>935</v>
      </c>
      <c r="G155" s="33"/>
      <c r="H155" s="33"/>
      <c r="I155" s="160"/>
      <c r="J155" s="33"/>
      <c r="K155" s="33"/>
      <c r="L155" s="34"/>
      <c r="M155" s="161"/>
      <c r="N155" s="162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133</v>
      </c>
      <c r="AU155" s="18" t="s">
        <v>84</v>
      </c>
    </row>
    <row r="156" spans="1:65" s="2" customFormat="1" ht="16.5" customHeight="1">
      <c r="A156" s="33"/>
      <c r="B156" s="144"/>
      <c r="C156" s="145" t="s">
        <v>319</v>
      </c>
      <c r="D156" s="145" t="s">
        <v>126</v>
      </c>
      <c r="E156" s="146" t="s">
        <v>936</v>
      </c>
      <c r="F156" s="147" t="s">
        <v>937</v>
      </c>
      <c r="G156" s="148" t="s">
        <v>171</v>
      </c>
      <c r="H156" s="149">
        <v>7</v>
      </c>
      <c r="I156" s="150"/>
      <c r="J156" s="151">
        <f>ROUND(I156*H156,2)</f>
        <v>0</v>
      </c>
      <c r="K156" s="147" t="s">
        <v>1</v>
      </c>
      <c r="L156" s="34"/>
      <c r="M156" s="152" t="s">
        <v>1</v>
      </c>
      <c r="N156" s="153" t="s">
        <v>41</v>
      </c>
      <c r="O156" s="59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6" t="s">
        <v>145</v>
      </c>
      <c r="AT156" s="156" t="s">
        <v>126</v>
      </c>
      <c r="AU156" s="156" t="s">
        <v>84</v>
      </c>
      <c r="AY156" s="18" t="s">
        <v>123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8" t="s">
        <v>84</v>
      </c>
      <c r="BK156" s="157">
        <f>ROUND(I156*H156,2)</f>
        <v>0</v>
      </c>
      <c r="BL156" s="18" t="s">
        <v>145</v>
      </c>
      <c r="BM156" s="156" t="s">
        <v>441</v>
      </c>
    </row>
    <row r="157" spans="1:65" s="2" customFormat="1" ht="11.25">
      <c r="A157" s="33"/>
      <c r="B157" s="34"/>
      <c r="C157" s="33"/>
      <c r="D157" s="158" t="s">
        <v>133</v>
      </c>
      <c r="E157" s="33"/>
      <c r="F157" s="159" t="s">
        <v>937</v>
      </c>
      <c r="G157" s="33"/>
      <c r="H157" s="33"/>
      <c r="I157" s="160"/>
      <c r="J157" s="33"/>
      <c r="K157" s="33"/>
      <c r="L157" s="34"/>
      <c r="M157" s="161"/>
      <c r="N157" s="162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133</v>
      </c>
      <c r="AU157" s="18" t="s">
        <v>84</v>
      </c>
    </row>
    <row r="158" spans="1:65" s="2" customFormat="1" ht="24">
      <c r="A158" s="33"/>
      <c r="B158" s="144"/>
      <c r="C158" s="145" t="s">
        <v>324</v>
      </c>
      <c r="D158" s="145" t="s">
        <v>126</v>
      </c>
      <c r="E158" s="146" t="s">
        <v>938</v>
      </c>
      <c r="F158" s="147" t="s">
        <v>939</v>
      </c>
      <c r="G158" s="148" t="s">
        <v>171</v>
      </c>
      <c r="H158" s="149">
        <v>7</v>
      </c>
      <c r="I158" s="150"/>
      <c r="J158" s="151">
        <f>ROUND(I158*H158,2)</f>
        <v>0</v>
      </c>
      <c r="K158" s="147" t="s">
        <v>1</v>
      </c>
      <c r="L158" s="34"/>
      <c r="M158" s="152" t="s">
        <v>1</v>
      </c>
      <c r="N158" s="153" t="s">
        <v>41</v>
      </c>
      <c r="O158" s="59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6" t="s">
        <v>145</v>
      </c>
      <c r="AT158" s="156" t="s">
        <v>126</v>
      </c>
      <c r="AU158" s="156" t="s">
        <v>84</v>
      </c>
      <c r="AY158" s="18" t="s">
        <v>123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8" t="s">
        <v>84</v>
      </c>
      <c r="BK158" s="157">
        <f>ROUND(I158*H158,2)</f>
        <v>0</v>
      </c>
      <c r="BL158" s="18" t="s">
        <v>145</v>
      </c>
      <c r="BM158" s="156" t="s">
        <v>453</v>
      </c>
    </row>
    <row r="159" spans="1:65" s="2" customFormat="1" ht="11.25">
      <c r="A159" s="33"/>
      <c r="B159" s="34"/>
      <c r="C159" s="33"/>
      <c r="D159" s="158" t="s">
        <v>133</v>
      </c>
      <c r="E159" s="33"/>
      <c r="F159" s="159" t="s">
        <v>939</v>
      </c>
      <c r="G159" s="33"/>
      <c r="H159" s="33"/>
      <c r="I159" s="160"/>
      <c r="J159" s="33"/>
      <c r="K159" s="33"/>
      <c r="L159" s="34"/>
      <c r="M159" s="161"/>
      <c r="N159" s="162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133</v>
      </c>
      <c r="AU159" s="18" t="s">
        <v>84</v>
      </c>
    </row>
    <row r="160" spans="1:65" s="2" customFormat="1" ht="16.5" customHeight="1">
      <c r="A160" s="33"/>
      <c r="B160" s="144"/>
      <c r="C160" s="145" t="s">
        <v>340</v>
      </c>
      <c r="D160" s="145" t="s">
        <v>126</v>
      </c>
      <c r="E160" s="146" t="s">
        <v>940</v>
      </c>
      <c r="F160" s="147" t="s">
        <v>941</v>
      </c>
      <c r="G160" s="148" t="s">
        <v>171</v>
      </c>
      <c r="H160" s="149">
        <v>7</v>
      </c>
      <c r="I160" s="150"/>
      <c r="J160" s="151">
        <f>ROUND(I160*H160,2)</f>
        <v>0</v>
      </c>
      <c r="K160" s="147" t="s">
        <v>1</v>
      </c>
      <c r="L160" s="34"/>
      <c r="M160" s="152" t="s">
        <v>1</v>
      </c>
      <c r="N160" s="153" t="s">
        <v>41</v>
      </c>
      <c r="O160" s="59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6" t="s">
        <v>145</v>
      </c>
      <c r="AT160" s="156" t="s">
        <v>126</v>
      </c>
      <c r="AU160" s="156" t="s">
        <v>84</v>
      </c>
      <c r="AY160" s="18" t="s">
        <v>123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8" t="s">
        <v>84</v>
      </c>
      <c r="BK160" s="157">
        <f>ROUND(I160*H160,2)</f>
        <v>0</v>
      </c>
      <c r="BL160" s="18" t="s">
        <v>145</v>
      </c>
      <c r="BM160" s="156" t="s">
        <v>464</v>
      </c>
    </row>
    <row r="161" spans="1:65" s="2" customFormat="1" ht="11.25">
      <c r="A161" s="33"/>
      <c r="B161" s="34"/>
      <c r="C161" s="33"/>
      <c r="D161" s="158" t="s">
        <v>133</v>
      </c>
      <c r="E161" s="33"/>
      <c r="F161" s="159" t="s">
        <v>941</v>
      </c>
      <c r="G161" s="33"/>
      <c r="H161" s="33"/>
      <c r="I161" s="160"/>
      <c r="J161" s="33"/>
      <c r="K161" s="33"/>
      <c r="L161" s="34"/>
      <c r="M161" s="161"/>
      <c r="N161" s="162"/>
      <c r="O161" s="59"/>
      <c r="P161" s="59"/>
      <c r="Q161" s="59"/>
      <c r="R161" s="59"/>
      <c r="S161" s="59"/>
      <c r="T161" s="60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133</v>
      </c>
      <c r="AU161" s="18" t="s">
        <v>84</v>
      </c>
    </row>
    <row r="162" spans="1:65" s="2" customFormat="1" ht="16.5" customHeight="1">
      <c r="A162" s="33"/>
      <c r="B162" s="144"/>
      <c r="C162" s="145" t="s">
        <v>7</v>
      </c>
      <c r="D162" s="145" t="s">
        <v>126</v>
      </c>
      <c r="E162" s="146" t="s">
        <v>942</v>
      </c>
      <c r="F162" s="147" t="s">
        <v>943</v>
      </c>
      <c r="G162" s="148" t="s">
        <v>247</v>
      </c>
      <c r="H162" s="149">
        <v>7</v>
      </c>
      <c r="I162" s="150"/>
      <c r="J162" s="151">
        <f>ROUND(I162*H162,2)</f>
        <v>0</v>
      </c>
      <c r="K162" s="147" t="s">
        <v>1</v>
      </c>
      <c r="L162" s="34"/>
      <c r="M162" s="152" t="s">
        <v>1</v>
      </c>
      <c r="N162" s="153" t="s">
        <v>41</v>
      </c>
      <c r="O162" s="59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6" t="s">
        <v>145</v>
      </c>
      <c r="AT162" s="156" t="s">
        <v>126</v>
      </c>
      <c r="AU162" s="156" t="s">
        <v>84</v>
      </c>
      <c r="AY162" s="18" t="s">
        <v>123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8" t="s">
        <v>84</v>
      </c>
      <c r="BK162" s="157">
        <f>ROUND(I162*H162,2)</f>
        <v>0</v>
      </c>
      <c r="BL162" s="18" t="s">
        <v>145</v>
      </c>
      <c r="BM162" s="156" t="s">
        <v>476</v>
      </c>
    </row>
    <row r="163" spans="1:65" s="2" customFormat="1" ht="11.25">
      <c r="A163" s="33"/>
      <c r="B163" s="34"/>
      <c r="C163" s="33"/>
      <c r="D163" s="158" t="s">
        <v>133</v>
      </c>
      <c r="E163" s="33"/>
      <c r="F163" s="159" t="s">
        <v>943</v>
      </c>
      <c r="G163" s="33"/>
      <c r="H163" s="33"/>
      <c r="I163" s="160"/>
      <c r="J163" s="33"/>
      <c r="K163" s="33"/>
      <c r="L163" s="34"/>
      <c r="M163" s="161"/>
      <c r="N163" s="162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133</v>
      </c>
      <c r="AU163" s="18" t="s">
        <v>84</v>
      </c>
    </row>
    <row r="164" spans="1:65" s="2" customFormat="1" ht="16.5" customHeight="1">
      <c r="A164" s="33"/>
      <c r="B164" s="144"/>
      <c r="C164" s="145" t="s">
        <v>350</v>
      </c>
      <c r="D164" s="145" t="s">
        <v>126</v>
      </c>
      <c r="E164" s="146" t="s">
        <v>944</v>
      </c>
      <c r="F164" s="147" t="s">
        <v>945</v>
      </c>
      <c r="G164" s="148" t="s">
        <v>171</v>
      </c>
      <c r="H164" s="149">
        <v>7</v>
      </c>
      <c r="I164" s="150"/>
      <c r="J164" s="151">
        <f>ROUND(I164*H164,2)</f>
        <v>0</v>
      </c>
      <c r="K164" s="147" t="s">
        <v>1</v>
      </c>
      <c r="L164" s="34"/>
      <c r="M164" s="152" t="s">
        <v>1</v>
      </c>
      <c r="N164" s="153" t="s">
        <v>41</v>
      </c>
      <c r="O164" s="59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6" t="s">
        <v>145</v>
      </c>
      <c r="AT164" s="156" t="s">
        <v>126</v>
      </c>
      <c r="AU164" s="156" t="s">
        <v>84</v>
      </c>
      <c r="AY164" s="18" t="s">
        <v>123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8" t="s">
        <v>84</v>
      </c>
      <c r="BK164" s="157">
        <f>ROUND(I164*H164,2)</f>
        <v>0</v>
      </c>
      <c r="BL164" s="18" t="s">
        <v>145</v>
      </c>
      <c r="BM164" s="156" t="s">
        <v>489</v>
      </c>
    </row>
    <row r="165" spans="1:65" s="2" customFormat="1" ht="11.25">
      <c r="A165" s="33"/>
      <c r="B165" s="34"/>
      <c r="C165" s="33"/>
      <c r="D165" s="158" t="s">
        <v>133</v>
      </c>
      <c r="E165" s="33"/>
      <c r="F165" s="159" t="s">
        <v>945</v>
      </c>
      <c r="G165" s="33"/>
      <c r="H165" s="33"/>
      <c r="I165" s="160"/>
      <c r="J165" s="33"/>
      <c r="K165" s="33"/>
      <c r="L165" s="34"/>
      <c r="M165" s="161"/>
      <c r="N165" s="162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133</v>
      </c>
      <c r="AU165" s="18" t="s">
        <v>84</v>
      </c>
    </row>
    <row r="166" spans="1:65" s="2" customFormat="1" ht="21.75" customHeight="1">
      <c r="A166" s="33"/>
      <c r="B166" s="144"/>
      <c r="C166" s="145" t="s">
        <v>355</v>
      </c>
      <c r="D166" s="145" t="s">
        <v>126</v>
      </c>
      <c r="E166" s="146" t="s">
        <v>946</v>
      </c>
      <c r="F166" s="147" t="s">
        <v>947</v>
      </c>
      <c r="G166" s="148" t="s">
        <v>171</v>
      </c>
      <c r="H166" s="149">
        <v>15</v>
      </c>
      <c r="I166" s="150"/>
      <c r="J166" s="151">
        <f>ROUND(I166*H166,2)</f>
        <v>0</v>
      </c>
      <c r="K166" s="147" t="s">
        <v>1</v>
      </c>
      <c r="L166" s="34"/>
      <c r="M166" s="152" t="s">
        <v>1</v>
      </c>
      <c r="N166" s="153" t="s">
        <v>41</v>
      </c>
      <c r="O166" s="59"/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6" t="s">
        <v>145</v>
      </c>
      <c r="AT166" s="156" t="s">
        <v>126</v>
      </c>
      <c r="AU166" s="156" t="s">
        <v>84</v>
      </c>
      <c r="AY166" s="18" t="s">
        <v>123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8" t="s">
        <v>84</v>
      </c>
      <c r="BK166" s="157">
        <f>ROUND(I166*H166,2)</f>
        <v>0</v>
      </c>
      <c r="BL166" s="18" t="s">
        <v>145</v>
      </c>
      <c r="BM166" s="156" t="s">
        <v>501</v>
      </c>
    </row>
    <row r="167" spans="1:65" s="2" customFormat="1" ht="11.25">
      <c r="A167" s="33"/>
      <c r="B167" s="34"/>
      <c r="C167" s="33"/>
      <c r="D167" s="158" t="s">
        <v>133</v>
      </c>
      <c r="E167" s="33"/>
      <c r="F167" s="159" t="s">
        <v>947</v>
      </c>
      <c r="G167" s="33"/>
      <c r="H167" s="33"/>
      <c r="I167" s="160"/>
      <c r="J167" s="33"/>
      <c r="K167" s="33"/>
      <c r="L167" s="34"/>
      <c r="M167" s="161"/>
      <c r="N167" s="162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133</v>
      </c>
      <c r="AU167" s="18" t="s">
        <v>84</v>
      </c>
    </row>
    <row r="168" spans="1:65" s="2" customFormat="1" ht="16.5" customHeight="1">
      <c r="A168" s="33"/>
      <c r="B168" s="144"/>
      <c r="C168" s="145" t="s">
        <v>361</v>
      </c>
      <c r="D168" s="145" t="s">
        <v>126</v>
      </c>
      <c r="E168" s="146" t="s">
        <v>948</v>
      </c>
      <c r="F168" s="147" t="s">
        <v>949</v>
      </c>
      <c r="G168" s="148" t="s">
        <v>171</v>
      </c>
      <c r="H168" s="149">
        <v>62</v>
      </c>
      <c r="I168" s="150"/>
      <c r="J168" s="151">
        <f>ROUND(I168*H168,2)</f>
        <v>0</v>
      </c>
      <c r="K168" s="147" t="s">
        <v>1</v>
      </c>
      <c r="L168" s="34"/>
      <c r="M168" s="152" t="s">
        <v>1</v>
      </c>
      <c r="N168" s="153" t="s">
        <v>41</v>
      </c>
      <c r="O168" s="59"/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6" t="s">
        <v>145</v>
      </c>
      <c r="AT168" s="156" t="s">
        <v>126</v>
      </c>
      <c r="AU168" s="156" t="s">
        <v>84</v>
      </c>
      <c r="AY168" s="18" t="s">
        <v>123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8" t="s">
        <v>84</v>
      </c>
      <c r="BK168" s="157">
        <f>ROUND(I168*H168,2)</f>
        <v>0</v>
      </c>
      <c r="BL168" s="18" t="s">
        <v>145</v>
      </c>
      <c r="BM168" s="156" t="s">
        <v>518</v>
      </c>
    </row>
    <row r="169" spans="1:65" s="2" customFormat="1" ht="11.25">
      <c r="A169" s="33"/>
      <c r="B169" s="34"/>
      <c r="C169" s="33"/>
      <c r="D169" s="158" t="s">
        <v>133</v>
      </c>
      <c r="E169" s="33"/>
      <c r="F169" s="159" t="s">
        <v>949</v>
      </c>
      <c r="G169" s="33"/>
      <c r="H169" s="33"/>
      <c r="I169" s="160"/>
      <c r="J169" s="33"/>
      <c r="K169" s="33"/>
      <c r="L169" s="34"/>
      <c r="M169" s="161"/>
      <c r="N169" s="162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133</v>
      </c>
      <c r="AU169" s="18" t="s">
        <v>84</v>
      </c>
    </row>
    <row r="170" spans="1:65" s="2" customFormat="1" ht="16.5" customHeight="1">
      <c r="A170" s="33"/>
      <c r="B170" s="144"/>
      <c r="C170" s="145" t="s">
        <v>370</v>
      </c>
      <c r="D170" s="145" t="s">
        <v>126</v>
      </c>
      <c r="E170" s="146" t="s">
        <v>950</v>
      </c>
      <c r="F170" s="147" t="s">
        <v>951</v>
      </c>
      <c r="G170" s="148" t="s">
        <v>171</v>
      </c>
      <c r="H170" s="149">
        <v>72</v>
      </c>
      <c r="I170" s="150"/>
      <c r="J170" s="151">
        <f>ROUND(I170*H170,2)</f>
        <v>0</v>
      </c>
      <c r="K170" s="147" t="s">
        <v>1</v>
      </c>
      <c r="L170" s="34"/>
      <c r="M170" s="152" t="s">
        <v>1</v>
      </c>
      <c r="N170" s="153" t="s">
        <v>41</v>
      </c>
      <c r="O170" s="59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6" t="s">
        <v>145</v>
      </c>
      <c r="AT170" s="156" t="s">
        <v>126</v>
      </c>
      <c r="AU170" s="156" t="s">
        <v>84</v>
      </c>
      <c r="AY170" s="18" t="s">
        <v>123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8" t="s">
        <v>84</v>
      </c>
      <c r="BK170" s="157">
        <f>ROUND(I170*H170,2)</f>
        <v>0</v>
      </c>
      <c r="BL170" s="18" t="s">
        <v>145</v>
      </c>
      <c r="BM170" s="156" t="s">
        <v>524</v>
      </c>
    </row>
    <row r="171" spans="1:65" s="2" customFormat="1" ht="11.25">
      <c r="A171" s="33"/>
      <c r="B171" s="34"/>
      <c r="C171" s="33"/>
      <c r="D171" s="158" t="s">
        <v>133</v>
      </c>
      <c r="E171" s="33"/>
      <c r="F171" s="159" t="s">
        <v>951</v>
      </c>
      <c r="G171" s="33"/>
      <c r="H171" s="33"/>
      <c r="I171" s="160"/>
      <c r="J171" s="33"/>
      <c r="K171" s="33"/>
      <c r="L171" s="34"/>
      <c r="M171" s="161"/>
      <c r="N171" s="162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133</v>
      </c>
      <c r="AU171" s="18" t="s">
        <v>84</v>
      </c>
    </row>
    <row r="172" spans="1:65" s="2" customFormat="1" ht="24">
      <c r="A172" s="33"/>
      <c r="B172" s="144"/>
      <c r="C172" s="145" t="s">
        <v>376</v>
      </c>
      <c r="D172" s="145" t="s">
        <v>126</v>
      </c>
      <c r="E172" s="146" t="s">
        <v>952</v>
      </c>
      <c r="F172" s="147" t="s">
        <v>953</v>
      </c>
      <c r="G172" s="148" t="s">
        <v>247</v>
      </c>
      <c r="H172" s="149">
        <v>7</v>
      </c>
      <c r="I172" s="150"/>
      <c r="J172" s="151">
        <f>ROUND(I172*H172,2)</f>
        <v>0</v>
      </c>
      <c r="K172" s="147" t="s">
        <v>1</v>
      </c>
      <c r="L172" s="34"/>
      <c r="M172" s="152" t="s">
        <v>1</v>
      </c>
      <c r="N172" s="153" t="s">
        <v>41</v>
      </c>
      <c r="O172" s="59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6" t="s">
        <v>145</v>
      </c>
      <c r="AT172" s="156" t="s">
        <v>126</v>
      </c>
      <c r="AU172" s="156" t="s">
        <v>84</v>
      </c>
      <c r="AY172" s="18" t="s">
        <v>123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8" t="s">
        <v>84</v>
      </c>
      <c r="BK172" s="157">
        <f>ROUND(I172*H172,2)</f>
        <v>0</v>
      </c>
      <c r="BL172" s="18" t="s">
        <v>145</v>
      </c>
      <c r="BM172" s="156" t="s">
        <v>534</v>
      </c>
    </row>
    <row r="173" spans="1:65" s="2" customFormat="1" ht="19.5">
      <c r="A173" s="33"/>
      <c r="B173" s="34"/>
      <c r="C173" s="33"/>
      <c r="D173" s="158" t="s">
        <v>133</v>
      </c>
      <c r="E173" s="33"/>
      <c r="F173" s="159" t="s">
        <v>953</v>
      </c>
      <c r="G173" s="33"/>
      <c r="H173" s="33"/>
      <c r="I173" s="160"/>
      <c r="J173" s="33"/>
      <c r="K173" s="33"/>
      <c r="L173" s="34"/>
      <c r="M173" s="161"/>
      <c r="N173" s="162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133</v>
      </c>
      <c r="AU173" s="18" t="s">
        <v>84</v>
      </c>
    </row>
    <row r="174" spans="1:65" s="2" customFormat="1" ht="16.5" customHeight="1">
      <c r="A174" s="33"/>
      <c r="B174" s="144"/>
      <c r="C174" s="145" t="s">
        <v>381</v>
      </c>
      <c r="D174" s="145" t="s">
        <v>126</v>
      </c>
      <c r="E174" s="146" t="s">
        <v>954</v>
      </c>
      <c r="F174" s="147" t="s">
        <v>955</v>
      </c>
      <c r="G174" s="148" t="s">
        <v>171</v>
      </c>
      <c r="H174" s="149">
        <v>6</v>
      </c>
      <c r="I174" s="150"/>
      <c r="J174" s="151">
        <f>ROUND(I174*H174,2)</f>
        <v>0</v>
      </c>
      <c r="K174" s="147" t="s">
        <v>1</v>
      </c>
      <c r="L174" s="34"/>
      <c r="M174" s="152" t="s">
        <v>1</v>
      </c>
      <c r="N174" s="153" t="s">
        <v>41</v>
      </c>
      <c r="O174" s="59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6" t="s">
        <v>145</v>
      </c>
      <c r="AT174" s="156" t="s">
        <v>126</v>
      </c>
      <c r="AU174" s="156" t="s">
        <v>84</v>
      </c>
      <c r="AY174" s="18" t="s">
        <v>123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8" t="s">
        <v>84</v>
      </c>
      <c r="BK174" s="157">
        <f>ROUND(I174*H174,2)</f>
        <v>0</v>
      </c>
      <c r="BL174" s="18" t="s">
        <v>145</v>
      </c>
      <c r="BM174" s="156" t="s">
        <v>544</v>
      </c>
    </row>
    <row r="175" spans="1:65" s="2" customFormat="1" ht="11.25">
      <c r="A175" s="33"/>
      <c r="B175" s="34"/>
      <c r="C175" s="33"/>
      <c r="D175" s="158" t="s">
        <v>133</v>
      </c>
      <c r="E175" s="33"/>
      <c r="F175" s="159" t="s">
        <v>955</v>
      </c>
      <c r="G175" s="33"/>
      <c r="H175" s="33"/>
      <c r="I175" s="160"/>
      <c r="J175" s="33"/>
      <c r="K175" s="33"/>
      <c r="L175" s="34"/>
      <c r="M175" s="161"/>
      <c r="N175" s="162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133</v>
      </c>
      <c r="AU175" s="18" t="s">
        <v>84</v>
      </c>
    </row>
    <row r="176" spans="1:65" s="2" customFormat="1" ht="24">
      <c r="A176" s="33"/>
      <c r="B176" s="144"/>
      <c r="C176" s="145" t="s">
        <v>386</v>
      </c>
      <c r="D176" s="145" t="s">
        <v>126</v>
      </c>
      <c r="E176" s="146" t="s">
        <v>956</v>
      </c>
      <c r="F176" s="147" t="s">
        <v>957</v>
      </c>
      <c r="G176" s="148" t="s">
        <v>171</v>
      </c>
      <c r="H176" s="149">
        <v>2</v>
      </c>
      <c r="I176" s="150"/>
      <c r="J176" s="151">
        <f>ROUND(I176*H176,2)</f>
        <v>0</v>
      </c>
      <c r="K176" s="147" t="s">
        <v>1</v>
      </c>
      <c r="L176" s="34"/>
      <c r="M176" s="152" t="s">
        <v>1</v>
      </c>
      <c r="N176" s="153" t="s">
        <v>41</v>
      </c>
      <c r="O176" s="59"/>
      <c r="P176" s="154">
        <f>O176*H176</f>
        <v>0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6" t="s">
        <v>145</v>
      </c>
      <c r="AT176" s="156" t="s">
        <v>126</v>
      </c>
      <c r="AU176" s="156" t="s">
        <v>84</v>
      </c>
      <c r="AY176" s="18" t="s">
        <v>123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8" t="s">
        <v>84</v>
      </c>
      <c r="BK176" s="157">
        <f>ROUND(I176*H176,2)</f>
        <v>0</v>
      </c>
      <c r="BL176" s="18" t="s">
        <v>145</v>
      </c>
      <c r="BM176" s="156" t="s">
        <v>559</v>
      </c>
    </row>
    <row r="177" spans="1:65" s="2" customFormat="1" ht="19.5">
      <c r="A177" s="33"/>
      <c r="B177" s="34"/>
      <c r="C177" s="33"/>
      <c r="D177" s="158" t="s">
        <v>133</v>
      </c>
      <c r="E177" s="33"/>
      <c r="F177" s="159" t="s">
        <v>957</v>
      </c>
      <c r="G177" s="33"/>
      <c r="H177" s="33"/>
      <c r="I177" s="160"/>
      <c r="J177" s="33"/>
      <c r="K177" s="33"/>
      <c r="L177" s="34"/>
      <c r="M177" s="161"/>
      <c r="N177" s="162"/>
      <c r="O177" s="59"/>
      <c r="P177" s="59"/>
      <c r="Q177" s="59"/>
      <c r="R177" s="59"/>
      <c r="S177" s="59"/>
      <c r="T177" s="60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133</v>
      </c>
      <c r="AU177" s="18" t="s">
        <v>84</v>
      </c>
    </row>
    <row r="178" spans="1:65" s="2" customFormat="1" ht="21.75" customHeight="1">
      <c r="A178" s="33"/>
      <c r="B178" s="144"/>
      <c r="C178" s="145" t="s">
        <v>393</v>
      </c>
      <c r="D178" s="145" t="s">
        <v>126</v>
      </c>
      <c r="E178" s="146" t="s">
        <v>958</v>
      </c>
      <c r="F178" s="147" t="s">
        <v>959</v>
      </c>
      <c r="G178" s="148" t="s">
        <v>171</v>
      </c>
      <c r="H178" s="149">
        <v>1</v>
      </c>
      <c r="I178" s="150"/>
      <c r="J178" s="151">
        <f>ROUND(I178*H178,2)</f>
        <v>0</v>
      </c>
      <c r="K178" s="147" t="s">
        <v>1</v>
      </c>
      <c r="L178" s="34"/>
      <c r="M178" s="152" t="s">
        <v>1</v>
      </c>
      <c r="N178" s="153" t="s">
        <v>41</v>
      </c>
      <c r="O178" s="59"/>
      <c r="P178" s="154">
        <f>O178*H178</f>
        <v>0</v>
      </c>
      <c r="Q178" s="154">
        <v>0</v>
      </c>
      <c r="R178" s="154">
        <f>Q178*H178</f>
        <v>0</v>
      </c>
      <c r="S178" s="154">
        <v>0</v>
      </c>
      <c r="T178" s="15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6" t="s">
        <v>145</v>
      </c>
      <c r="AT178" s="156" t="s">
        <v>126</v>
      </c>
      <c r="AU178" s="156" t="s">
        <v>84</v>
      </c>
      <c r="AY178" s="18" t="s">
        <v>123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8" t="s">
        <v>84</v>
      </c>
      <c r="BK178" s="157">
        <f>ROUND(I178*H178,2)</f>
        <v>0</v>
      </c>
      <c r="BL178" s="18" t="s">
        <v>145</v>
      </c>
      <c r="BM178" s="156" t="s">
        <v>577</v>
      </c>
    </row>
    <row r="179" spans="1:65" s="2" customFormat="1" ht="11.25">
      <c r="A179" s="33"/>
      <c r="B179" s="34"/>
      <c r="C179" s="33"/>
      <c r="D179" s="158" t="s">
        <v>133</v>
      </c>
      <c r="E179" s="33"/>
      <c r="F179" s="159" t="s">
        <v>959</v>
      </c>
      <c r="G179" s="33"/>
      <c r="H179" s="33"/>
      <c r="I179" s="160"/>
      <c r="J179" s="33"/>
      <c r="K179" s="33"/>
      <c r="L179" s="34"/>
      <c r="M179" s="161"/>
      <c r="N179" s="162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133</v>
      </c>
      <c r="AU179" s="18" t="s">
        <v>84</v>
      </c>
    </row>
    <row r="180" spans="1:65" s="12" customFormat="1" ht="25.9" customHeight="1">
      <c r="B180" s="131"/>
      <c r="D180" s="132" t="s">
        <v>75</v>
      </c>
      <c r="E180" s="133" t="s">
        <v>960</v>
      </c>
      <c r="F180" s="133" t="s">
        <v>961</v>
      </c>
      <c r="I180" s="134"/>
      <c r="J180" s="135">
        <f>BK180</f>
        <v>0</v>
      </c>
      <c r="L180" s="131"/>
      <c r="M180" s="136"/>
      <c r="N180" s="137"/>
      <c r="O180" s="137"/>
      <c r="P180" s="138">
        <f>SUM(P181:P246)</f>
        <v>0</v>
      </c>
      <c r="Q180" s="137"/>
      <c r="R180" s="138">
        <f>SUM(R181:R246)</f>
        <v>0</v>
      </c>
      <c r="S180" s="137"/>
      <c r="T180" s="139">
        <f>SUM(T181:T246)</f>
        <v>0</v>
      </c>
      <c r="AR180" s="132" t="s">
        <v>84</v>
      </c>
      <c r="AT180" s="140" t="s">
        <v>75</v>
      </c>
      <c r="AU180" s="140" t="s">
        <v>76</v>
      </c>
      <c r="AY180" s="132" t="s">
        <v>123</v>
      </c>
      <c r="BK180" s="141">
        <f>SUM(BK181:BK246)</f>
        <v>0</v>
      </c>
    </row>
    <row r="181" spans="1:65" s="2" customFormat="1" ht="21.75" customHeight="1">
      <c r="A181" s="33"/>
      <c r="B181" s="144"/>
      <c r="C181" s="145" t="s">
        <v>399</v>
      </c>
      <c r="D181" s="145" t="s">
        <v>126</v>
      </c>
      <c r="E181" s="146" t="s">
        <v>962</v>
      </c>
      <c r="F181" s="147" t="s">
        <v>963</v>
      </c>
      <c r="G181" s="148" t="s">
        <v>247</v>
      </c>
      <c r="H181" s="149">
        <v>50</v>
      </c>
      <c r="I181" s="150"/>
      <c r="J181" s="151">
        <f>ROUND(I181*H181,2)</f>
        <v>0</v>
      </c>
      <c r="K181" s="147" t="s">
        <v>1</v>
      </c>
      <c r="L181" s="34"/>
      <c r="M181" s="152" t="s">
        <v>1</v>
      </c>
      <c r="N181" s="153" t="s">
        <v>41</v>
      </c>
      <c r="O181" s="59"/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6" t="s">
        <v>145</v>
      </c>
      <c r="AT181" s="156" t="s">
        <v>126</v>
      </c>
      <c r="AU181" s="156" t="s">
        <v>84</v>
      </c>
      <c r="AY181" s="18" t="s">
        <v>123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8" t="s">
        <v>84</v>
      </c>
      <c r="BK181" s="157">
        <f>ROUND(I181*H181,2)</f>
        <v>0</v>
      </c>
      <c r="BL181" s="18" t="s">
        <v>145</v>
      </c>
      <c r="BM181" s="156" t="s">
        <v>588</v>
      </c>
    </row>
    <row r="182" spans="1:65" s="2" customFormat="1" ht="11.25">
      <c r="A182" s="33"/>
      <c r="B182" s="34"/>
      <c r="C182" s="33"/>
      <c r="D182" s="158" t="s">
        <v>133</v>
      </c>
      <c r="E182" s="33"/>
      <c r="F182" s="159" t="s">
        <v>963</v>
      </c>
      <c r="G182" s="33"/>
      <c r="H182" s="33"/>
      <c r="I182" s="160"/>
      <c r="J182" s="33"/>
      <c r="K182" s="33"/>
      <c r="L182" s="34"/>
      <c r="M182" s="161"/>
      <c r="N182" s="162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133</v>
      </c>
      <c r="AU182" s="18" t="s">
        <v>84</v>
      </c>
    </row>
    <row r="183" spans="1:65" s="2" customFormat="1" ht="21.75" customHeight="1">
      <c r="A183" s="33"/>
      <c r="B183" s="144"/>
      <c r="C183" s="145" t="s">
        <v>405</v>
      </c>
      <c r="D183" s="145" t="s">
        <v>126</v>
      </c>
      <c r="E183" s="146" t="s">
        <v>964</v>
      </c>
      <c r="F183" s="147" t="s">
        <v>965</v>
      </c>
      <c r="G183" s="148" t="s">
        <v>247</v>
      </c>
      <c r="H183" s="149">
        <v>50</v>
      </c>
      <c r="I183" s="150"/>
      <c r="J183" s="151">
        <f>ROUND(I183*H183,2)</f>
        <v>0</v>
      </c>
      <c r="K183" s="147" t="s">
        <v>1</v>
      </c>
      <c r="L183" s="34"/>
      <c r="M183" s="152" t="s">
        <v>1</v>
      </c>
      <c r="N183" s="153" t="s">
        <v>41</v>
      </c>
      <c r="O183" s="59"/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6" t="s">
        <v>145</v>
      </c>
      <c r="AT183" s="156" t="s">
        <v>126</v>
      </c>
      <c r="AU183" s="156" t="s">
        <v>84</v>
      </c>
      <c r="AY183" s="18" t="s">
        <v>123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8" t="s">
        <v>84</v>
      </c>
      <c r="BK183" s="157">
        <f>ROUND(I183*H183,2)</f>
        <v>0</v>
      </c>
      <c r="BL183" s="18" t="s">
        <v>145</v>
      </c>
      <c r="BM183" s="156" t="s">
        <v>600</v>
      </c>
    </row>
    <row r="184" spans="1:65" s="2" customFormat="1" ht="11.25">
      <c r="A184" s="33"/>
      <c r="B184" s="34"/>
      <c r="C184" s="33"/>
      <c r="D184" s="158" t="s">
        <v>133</v>
      </c>
      <c r="E184" s="33"/>
      <c r="F184" s="159" t="s">
        <v>965</v>
      </c>
      <c r="G184" s="33"/>
      <c r="H184" s="33"/>
      <c r="I184" s="160"/>
      <c r="J184" s="33"/>
      <c r="K184" s="33"/>
      <c r="L184" s="34"/>
      <c r="M184" s="161"/>
      <c r="N184" s="162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133</v>
      </c>
      <c r="AU184" s="18" t="s">
        <v>84</v>
      </c>
    </row>
    <row r="185" spans="1:65" s="2" customFormat="1" ht="21.75" customHeight="1">
      <c r="A185" s="33"/>
      <c r="B185" s="144"/>
      <c r="C185" s="145" t="s">
        <v>411</v>
      </c>
      <c r="D185" s="145" t="s">
        <v>126</v>
      </c>
      <c r="E185" s="146" t="s">
        <v>966</v>
      </c>
      <c r="F185" s="147" t="s">
        <v>967</v>
      </c>
      <c r="G185" s="148" t="s">
        <v>247</v>
      </c>
      <c r="H185" s="149">
        <v>95</v>
      </c>
      <c r="I185" s="150"/>
      <c r="J185" s="151">
        <f>ROUND(I185*H185,2)</f>
        <v>0</v>
      </c>
      <c r="K185" s="147" t="s">
        <v>1</v>
      </c>
      <c r="L185" s="34"/>
      <c r="M185" s="152" t="s">
        <v>1</v>
      </c>
      <c r="N185" s="153" t="s">
        <v>41</v>
      </c>
      <c r="O185" s="59"/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6" t="s">
        <v>145</v>
      </c>
      <c r="AT185" s="156" t="s">
        <v>126</v>
      </c>
      <c r="AU185" s="156" t="s">
        <v>84</v>
      </c>
      <c r="AY185" s="18" t="s">
        <v>123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8" t="s">
        <v>84</v>
      </c>
      <c r="BK185" s="157">
        <f>ROUND(I185*H185,2)</f>
        <v>0</v>
      </c>
      <c r="BL185" s="18" t="s">
        <v>145</v>
      </c>
      <c r="BM185" s="156" t="s">
        <v>611</v>
      </c>
    </row>
    <row r="186" spans="1:65" s="2" customFormat="1" ht="11.25">
      <c r="A186" s="33"/>
      <c r="B186" s="34"/>
      <c r="C186" s="33"/>
      <c r="D186" s="158" t="s">
        <v>133</v>
      </c>
      <c r="E186" s="33"/>
      <c r="F186" s="159" t="s">
        <v>967</v>
      </c>
      <c r="G186" s="33"/>
      <c r="H186" s="33"/>
      <c r="I186" s="160"/>
      <c r="J186" s="33"/>
      <c r="K186" s="33"/>
      <c r="L186" s="34"/>
      <c r="M186" s="161"/>
      <c r="N186" s="162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133</v>
      </c>
      <c r="AU186" s="18" t="s">
        <v>84</v>
      </c>
    </row>
    <row r="187" spans="1:65" s="2" customFormat="1" ht="16.5" customHeight="1">
      <c r="A187" s="33"/>
      <c r="B187" s="144"/>
      <c r="C187" s="145" t="s">
        <v>421</v>
      </c>
      <c r="D187" s="145" t="s">
        <v>126</v>
      </c>
      <c r="E187" s="146" t="s">
        <v>968</v>
      </c>
      <c r="F187" s="147" t="s">
        <v>969</v>
      </c>
      <c r="G187" s="148" t="s">
        <v>247</v>
      </c>
      <c r="H187" s="149">
        <v>10</v>
      </c>
      <c r="I187" s="150"/>
      <c r="J187" s="151">
        <f>ROUND(I187*H187,2)</f>
        <v>0</v>
      </c>
      <c r="K187" s="147" t="s">
        <v>1</v>
      </c>
      <c r="L187" s="34"/>
      <c r="M187" s="152" t="s">
        <v>1</v>
      </c>
      <c r="N187" s="153" t="s">
        <v>41</v>
      </c>
      <c r="O187" s="59"/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6" t="s">
        <v>145</v>
      </c>
      <c r="AT187" s="156" t="s">
        <v>126</v>
      </c>
      <c r="AU187" s="156" t="s">
        <v>84</v>
      </c>
      <c r="AY187" s="18" t="s">
        <v>123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8" t="s">
        <v>84</v>
      </c>
      <c r="BK187" s="157">
        <f>ROUND(I187*H187,2)</f>
        <v>0</v>
      </c>
      <c r="BL187" s="18" t="s">
        <v>145</v>
      </c>
      <c r="BM187" s="156" t="s">
        <v>621</v>
      </c>
    </row>
    <row r="188" spans="1:65" s="2" customFormat="1" ht="11.25">
      <c r="A188" s="33"/>
      <c r="B188" s="34"/>
      <c r="C188" s="33"/>
      <c r="D188" s="158" t="s">
        <v>133</v>
      </c>
      <c r="E188" s="33"/>
      <c r="F188" s="159" t="s">
        <v>969</v>
      </c>
      <c r="G188" s="33"/>
      <c r="H188" s="33"/>
      <c r="I188" s="160"/>
      <c r="J188" s="33"/>
      <c r="K188" s="33"/>
      <c r="L188" s="34"/>
      <c r="M188" s="161"/>
      <c r="N188" s="162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133</v>
      </c>
      <c r="AU188" s="18" t="s">
        <v>84</v>
      </c>
    </row>
    <row r="189" spans="1:65" s="2" customFormat="1" ht="16.5" customHeight="1">
      <c r="A189" s="33"/>
      <c r="B189" s="144"/>
      <c r="C189" s="145" t="s">
        <v>431</v>
      </c>
      <c r="D189" s="145" t="s">
        <v>126</v>
      </c>
      <c r="E189" s="146" t="s">
        <v>970</v>
      </c>
      <c r="F189" s="147" t="s">
        <v>969</v>
      </c>
      <c r="G189" s="148" t="s">
        <v>247</v>
      </c>
      <c r="H189" s="149">
        <v>20</v>
      </c>
      <c r="I189" s="150"/>
      <c r="J189" s="151">
        <f>ROUND(I189*H189,2)</f>
        <v>0</v>
      </c>
      <c r="K189" s="147" t="s">
        <v>1</v>
      </c>
      <c r="L189" s="34"/>
      <c r="M189" s="152" t="s">
        <v>1</v>
      </c>
      <c r="N189" s="153" t="s">
        <v>41</v>
      </c>
      <c r="O189" s="59"/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6" t="s">
        <v>145</v>
      </c>
      <c r="AT189" s="156" t="s">
        <v>126</v>
      </c>
      <c r="AU189" s="156" t="s">
        <v>84</v>
      </c>
      <c r="AY189" s="18" t="s">
        <v>123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8" t="s">
        <v>84</v>
      </c>
      <c r="BK189" s="157">
        <f>ROUND(I189*H189,2)</f>
        <v>0</v>
      </c>
      <c r="BL189" s="18" t="s">
        <v>145</v>
      </c>
      <c r="BM189" s="156" t="s">
        <v>630</v>
      </c>
    </row>
    <row r="190" spans="1:65" s="2" customFormat="1" ht="11.25">
      <c r="A190" s="33"/>
      <c r="B190" s="34"/>
      <c r="C190" s="33"/>
      <c r="D190" s="158" t="s">
        <v>133</v>
      </c>
      <c r="E190" s="33"/>
      <c r="F190" s="159" t="s">
        <v>969</v>
      </c>
      <c r="G190" s="33"/>
      <c r="H190" s="33"/>
      <c r="I190" s="160"/>
      <c r="J190" s="33"/>
      <c r="K190" s="33"/>
      <c r="L190" s="34"/>
      <c r="M190" s="161"/>
      <c r="N190" s="162"/>
      <c r="O190" s="59"/>
      <c r="P190" s="59"/>
      <c r="Q190" s="59"/>
      <c r="R190" s="59"/>
      <c r="S190" s="59"/>
      <c r="T190" s="6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133</v>
      </c>
      <c r="AU190" s="18" t="s">
        <v>84</v>
      </c>
    </row>
    <row r="191" spans="1:65" s="2" customFormat="1" ht="21.75" customHeight="1">
      <c r="A191" s="33"/>
      <c r="B191" s="144"/>
      <c r="C191" s="145" t="s">
        <v>436</v>
      </c>
      <c r="D191" s="145" t="s">
        <v>126</v>
      </c>
      <c r="E191" s="146" t="s">
        <v>971</v>
      </c>
      <c r="F191" s="147" t="s">
        <v>972</v>
      </c>
      <c r="G191" s="148" t="s">
        <v>247</v>
      </c>
      <c r="H191" s="149">
        <v>30</v>
      </c>
      <c r="I191" s="150"/>
      <c r="J191" s="151">
        <f>ROUND(I191*H191,2)</f>
        <v>0</v>
      </c>
      <c r="K191" s="147" t="s">
        <v>1</v>
      </c>
      <c r="L191" s="34"/>
      <c r="M191" s="152" t="s">
        <v>1</v>
      </c>
      <c r="N191" s="153" t="s">
        <v>41</v>
      </c>
      <c r="O191" s="59"/>
      <c r="P191" s="154">
        <f>O191*H191</f>
        <v>0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6" t="s">
        <v>145</v>
      </c>
      <c r="AT191" s="156" t="s">
        <v>126</v>
      </c>
      <c r="AU191" s="156" t="s">
        <v>84</v>
      </c>
      <c r="AY191" s="18" t="s">
        <v>123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8" t="s">
        <v>84</v>
      </c>
      <c r="BK191" s="157">
        <f>ROUND(I191*H191,2)</f>
        <v>0</v>
      </c>
      <c r="BL191" s="18" t="s">
        <v>145</v>
      </c>
      <c r="BM191" s="156" t="s">
        <v>638</v>
      </c>
    </row>
    <row r="192" spans="1:65" s="2" customFormat="1" ht="11.25">
      <c r="A192" s="33"/>
      <c r="B192" s="34"/>
      <c r="C192" s="33"/>
      <c r="D192" s="158" t="s">
        <v>133</v>
      </c>
      <c r="E192" s="33"/>
      <c r="F192" s="159" t="s">
        <v>972</v>
      </c>
      <c r="G192" s="33"/>
      <c r="H192" s="33"/>
      <c r="I192" s="160"/>
      <c r="J192" s="33"/>
      <c r="K192" s="33"/>
      <c r="L192" s="34"/>
      <c r="M192" s="161"/>
      <c r="N192" s="162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133</v>
      </c>
      <c r="AU192" s="18" t="s">
        <v>84</v>
      </c>
    </row>
    <row r="193" spans="1:65" s="2" customFormat="1" ht="21.75" customHeight="1">
      <c r="A193" s="33"/>
      <c r="B193" s="144"/>
      <c r="C193" s="145" t="s">
        <v>441</v>
      </c>
      <c r="D193" s="145" t="s">
        <v>126</v>
      </c>
      <c r="E193" s="146" t="s">
        <v>973</v>
      </c>
      <c r="F193" s="147" t="s">
        <v>974</v>
      </c>
      <c r="G193" s="148" t="s">
        <v>247</v>
      </c>
      <c r="H193" s="149">
        <v>90</v>
      </c>
      <c r="I193" s="150"/>
      <c r="J193" s="151">
        <f>ROUND(I193*H193,2)</f>
        <v>0</v>
      </c>
      <c r="K193" s="147" t="s">
        <v>1</v>
      </c>
      <c r="L193" s="34"/>
      <c r="M193" s="152" t="s">
        <v>1</v>
      </c>
      <c r="N193" s="153" t="s">
        <v>41</v>
      </c>
      <c r="O193" s="59"/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6" t="s">
        <v>145</v>
      </c>
      <c r="AT193" s="156" t="s">
        <v>126</v>
      </c>
      <c r="AU193" s="156" t="s">
        <v>84</v>
      </c>
      <c r="AY193" s="18" t="s">
        <v>123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8" t="s">
        <v>84</v>
      </c>
      <c r="BK193" s="157">
        <f>ROUND(I193*H193,2)</f>
        <v>0</v>
      </c>
      <c r="BL193" s="18" t="s">
        <v>145</v>
      </c>
      <c r="BM193" s="156" t="s">
        <v>648</v>
      </c>
    </row>
    <row r="194" spans="1:65" s="2" customFormat="1" ht="11.25">
      <c r="A194" s="33"/>
      <c r="B194" s="34"/>
      <c r="C194" s="33"/>
      <c r="D194" s="158" t="s">
        <v>133</v>
      </c>
      <c r="E194" s="33"/>
      <c r="F194" s="159" t="s">
        <v>974</v>
      </c>
      <c r="G194" s="33"/>
      <c r="H194" s="33"/>
      <c r="I194" s="160"/>
      <c r="J194" s="33"/>
      <c r="K194" s="33"/>
      <c r="L194" s="34"/>
      <c r="M194" s="161"/>
      <c r="N194" s="162"/>
      <c r="O194" s="59"/>
      <c r="P194" s="59"/>
      <c r="Q194" s="59"/>
      <c r="R194" s="59"/>
      <c r="S194" s="59"/>
      <c r="T194" s="60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133</v>
      </c>
      <c r="AU194" s="18" t="s">
        <v>84</v>
      </c>
    </row>
    <row r="195" spans="1:65" s="2" customFormat="1" ht="21.75" customHeight="1">
      <c r="A195" s="33"/>
      <c r="B195" s="144"/>
      <c r="C195" s="145" t="s">
        <v>447</v>
      </c>
      <c r="D195" s="145" t="s">
        <v>126</v>
      </c>
      <c r="E195" s="146" t="s">
        <v>975</v>
      </c>
      <c r="F195" s="147" t="s">
        <v>976</v>
      </c>
      <c r="G195" s="148" t="s">
        <v>247</v>
      </c>
      <c r="H195" s="149">
        <v>30</v>
      </c>
      <c r="I195" s="150"/>
      <c r="J195" s="151">
        <f>ROUND(I195*H195,2)</f>
        <v>0</v>
      </c>
      <c r="K195" s="147" t="s">
        <v>1</v>
      </c>
      <c r="L195" s="34"/>
      <c r="M195" s="152" t="s">
        <v>1</v>
      </c>
      <c r="N195" s="153" t="s">
        <v>41</v>
      </c>
      <c r="O195" s="59"/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6" t="s">
        <v>145</v>
      </c>
      <c r="AT195" s="156" t="s">
        <v>126</v>
      </c>
      <c r="AU195" s="156" t="s">
        <v>84</v>
      </c>
      <c r="AY195" s="18" t="s">
        <v>123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8" t="s">
        <v>84</v>
      </c>
      <c r="BK195" s="157">
        <f>ROUND(I195*H195,2)</f>
        <v>0</v>
      </c>
      <c r="BL195" s="18" t="s">
        <v>145</v>
      </c>
      <c r="BM195" s="156" t="s">
        <v>661</v>
      </c>
    </row>
    <row r="196" spans="1:65" s="2" customFormat="1" ht="11.25">
      <c r="A196" s="33"/>
      <c r="B196" s="34"/>
      <c r="C196" s="33"/>
      <c r="D196" s="158" t="s">
        <v>133</v>
      </c>
      <c r="E196" s="33"/>
      <c r="F196" s="159" t="s">
        <v>976</v>
      </c>
      <c r="G196" s="33"/>
      <c r="H196" s="33"/>
      <c r="I196" s="160"/>
      <c r="J196" s="33"/>
      <c r="K196" s="33"/>
      <c r="L196" s="34"/>
      <c r="M196" s="161"/>
      <c r="N196" s="162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133</v>
      </c>
      <c r="AU196" s="18" t="s">
        <v>84</v>
      </c>
    </row>
    <row r="197" spans="1:65" s="2" customFormat="1" ht="16.5" customHeight="1">
      <c r="A197" s="33"/>
      <c r="B197" s="144"/>
      <c r="C197" s="145" t="s">
        <v>453</v>
      </c>
      <c r="D197" s="145" t="s">
        <v>126</v>
      </c>
      <c r="E197" s="146" t="s">
        <v>977</v>
      </c>
      <c r="F197" s="147" t="s">
        <v>978</v>
      </c>
      <c r="G197" s="148" t="s">
        <v>247</v>
      </c>
      <c r="H197" s="149">
        <v>120</v>
      </c>
      <c r="I197" s="150"/>
      <c r="J197" s="151">
        <f>ROUND(I197*H197,2)</f>
        <v>0</v>
      </c>
      <c r="K197" s="147" t="s">
        <v>1</v>
      </c>
      <c r="L197" s="34"/>
      <c r="M197" s="152" t="s">
        <v>1</v>
      </c>
      <c r="N197" s="153" t="s">
        <v>41</v>
      </c>
      <c r="O197" s="59"/>
      <c r="P197" s="154">
        <f>O197*H197</f>
        <v>0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6" t="s">
        <v>145</v>
      </c>
      <c r="AT197" s="156" t="s">
        <v>126</v>
      </c>
      <c r="AU197" s="156" t="s">
        <v>84</v>
      </c>
      <c r="AY197" s="18" t="s">
        <v>123</v>
      </c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8" t="s">
        <v>84</v>
      </c>
      <c r="BK197" s="157">
        <f>ROUND(I197*H197,2)</f>
        <v>0</v>
      </c>
      <c r="BL197" s="18" t="s">
        <v>145</v>
      </c>
      <c r="BM197" s="156" t="s">
        <v>671</v>
      </c>
    </row>
    <row r="198" spans="1:65" s="2" customFormat="1" ht="11.25">
      <c r="A198" s="33"/>
      <c r="B198" s="34"/>
      <c r="C198" s="33"/>
      <c r="D198" s="158" t="s">
        <v>133</v>
      </c>
      <c r="E198" s="33"/>
      <c r="F198" s="159" t="s">
        <v>978</v>
      </c>
      <c r="G198" s="33"/>
      <c r="H198" s="33"/>
      <c r="I198" s="160"/>
      <c r="J198" s="33"/>
      <c r="K198" s="33"/>
      <c r="L198" s="34"/>
      <c r="M198" s="161"/>
      <c r="N198" s="162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133</v>
      </c>
      <c r="AU198" s="18" t="s">
        <v>84</v>
      </c>
    </row>
    <row r="199" spans="1:65" s="2" customFormat="1" ht="21.75" customHeight="1">
      <c r="A199" s="33"/>
      <c r="B199" s="144"/>
      <c r="C199" s="145" t="s">
        <v>458</v>
      </c>
      <c r="D199" s="145" t="s">
        <v>126</v>
      </c>
      <c r="E199" s="146" t="s">
        <v>979</v>
      </c>
      <c r="F199" s="147" t="s">
        <v>980</v>
      </c>
      <c r="G199" s="148" t="s">
        <v>247</v>
      </c>
      <c r="H199" s="149">
        <v>10</v>
      </c>
      <c r="I199" s="150"/>
      <c r="J199" s="151">
        <f>ROUND(I199*H199,2)</f>
        <v>0</v>
      </c>
      <c r="K199" s="147" t="s">
        <v>1</v>
      </c>
      <c r="L199" s="34"/>
      <c r="M199" s="152" t="s">
        <v>1</v>
      </c>
      <c r="N199" s="153" t="s">
        <v>41</v>
      </c>
      <c r="O199" s="59"/>
      <c r="P199" s="154">
        <f>O199*H199</f>
        <v>0</v>
      </c>
      <c r="Q199" s="154">
        <v>0</v>
      </c>
      <c r="R199" s="154">
        <f>Q199*H199</f>
        <v>0</v>
      </c>
      <c r="S199" s="154">
        <v>0</v>
      </c>
      <c r="T199" s="15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6" t="s">
        <v>145</v>
      </c>
      <c r="AT199" s="156" t="s">
        <v>126</v>
      </c>
      <c r="AU199" s="156" t="s">
        <v>84</v>
      </c>
      <c r="AY199" s="18" t="s">
        <v>123</v>
      </c>
      <c r="BE199" s="157">
        <f>IF(N199="základní",J199,0)</f>
        <v>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8" t="s">
        <v>84</v>
      </c>
      <c r="BK199" s="157">
        <f>ROUND(I199*H199,2)</f>
        <v>0</v>
      </c>
      <c r="BL199" s="18" t="s">
        <v>145</v>
      </c>
      <c r="BM199" s="156" t="s">
        <v>680</v>
      </c>
    </row>
    <row r="200" spans="1:65" s="2" customFormat="1" ht="11.25">
      <c r="A200" s="33"/>
      <c r="B200" s="34"/>
      <c r="C200" s="33"/>
      <c r="D200" s="158" t="s">
        <v>133</v>
      </c>
      <c r="E200" s="33"/>
      <c r="F200" s="159" t="s">
        <v>980</v>
      </c>
      <c r="G200" s="33"/>
      <c r="H200" s="33"/>
      <c r="I200" s="160"/>
      <c r="J200" s="33"/>
      <c r="K200" s="33"/>
      <c r="L200" s="34"/>
      <c r="M200" s="161"/>
      <c r="N200" s="162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133</v>
      </c>
      <c r="AU200" s="18" t="s">
        <v>84</v>
      </c>
    </row>
    <row r="201" spans="1:65" s="2" customFormat="1" ht="21.75" customHeight="1">
      <c r="A201" s="33"/>
      <c r="B201" s="144"/>
      <c r="C201" s="145" t="s">
        <v>464</v>
      </c>
      <c r="D201" s="145" t="s">
        <v>126</v>
      </c>
      <c r="E201" s="146" t="s">
        <v>981</v>
      </c>
      <c r="F201" s="147" t="s">
        <v>982</v>
      </c>
      <c r="G201" s="148" t="s">
        <v>247</v>
      </c>
      <c r="H201" s="149">
        <v>30</v>
      </c>
      <c r="I201" s="150"/>
      <c r="J201" s="151">
        <f>ROUND(I201*H201,2)</f>
        <v>0</v>
      </c>
      <c r="K201" s="147" t="s">
        <v>1</v>
      </c>
      <c r="L201" s="34"/>
      <c r="M201" s="152" t="s">
        <v>1</v>
      </c>
      <c r="N201" s="153" t="s">
        <v>41</v>
      </c>
      <c r="O201" s="59"/>
      <c r="P201" s="154">
        <f>O201*H201</f>
        <v>0</v>
      </c>
      <c r="Q201" s="154">
        <v>0</v>
      </c>
      <c r="R201" s="154">
        <f>Q201*H201</f>
        <v>0</v>
      </c>
      <c r="S201" s="154">
        <v>0</v>
      </c>
      <c r="T201" s="15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6" t="s">
        <v>145</v>
      </c>
      <c r="AT201" s="156" t="s">
        <v>126</v>
      </c>
      <c r="AU201" s="156" t="s">
        <v>84</v>
      </c>
      <c r="AY201" s="18" t="s">
        <v>123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8" t="s">
        <v>84</v>
      </c>
      <c r="BK201" s="157">
        <f>ROUND(I201*H201,2)</f>
        <v>0</v>
      </c>
      <c r="BL201" s="18" t="s">
        <v>145</v>
      </c>
      <c r="BM201" s="156" t="s">
        <v>688</v>
      </c>
    </row>
    <row r="202" spans="1:65" s="2" customFormat="1" ht="11.25">
      <c r="A202" s="33"/>
      <c r="B202" s="34"/>
      <c r="C202" s="33"/>
      <c r="D202" s="158" t="s">
        <v>133</v>
      </c>
      <c r="E202" s="33"/>
      <c r="F202" s="159" t="s">
        <v>982</v>
      </c>
      <c r="G202" s="33"/>
      <c r="H202" s="33"/>
      <c r="I202" s="160"/>
      <c r="J202" s="33"/>
      <c r="K202" s="33"/>
      <c r="L202" s="34"/>
      <c r="M202" s="161"/>
      <c r="N202" s="162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133</v>
      </c>
      <c r="AU202" s="18" t="s">
        <v>84</v>
      </c>
    </row>
    <row r="203" spans="1:65" s="2" customFormat="1" ht="21.75" customHeight="1">
      <c r="A203" s="33"/>
      <c r="B203" s="144"/>
      <c r="C203" s="145" t="s">
        <v>469</v>
      </c>
      <c r="D203" s="145" t="s">
        <v>126</v>
      </c>
      <c r="E203" s="146" t="s">
        <v>983</v>
      </c>
      <c r="F203" s="147" t="s">
        <v>984</v>
      </c>
      <c r="G203" s="148" t="s">
        <v>247</v>
      </c>
      <c r="H203" s="149">
        <v>40</v>
      </c>
      <c r="I203" s="150"/>
      <c r="J203" s="151">
        <f>ROUND(I203*H203,2)</f>
        <v>0</v>
      </c>
      <c r="K203" s="147" t="s">
        <v>1</v>
      </c>
      <c r="L203" s="34"/>
      <c r="M203" s="152" t="s">
        <v>1</v>
      </c>
      <c r="N203" s="153" t="s">
        <v>41</v>
      </c>
      <c r="O203" s="59"/>
      <c r="P203" s="154">
        <f>O203*H203</f>
        <v>0</v>
      </c>
      <c r="Q203" s="154">
        <v>0</v>
      </c>
      <c r="R203" s="154">
        <f>Q203*H203</f>
        <v>0</v>
      </c>
      <c r="S203" s="154">
        <v>0</v>
      </c>
      <c r="T203" s="15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6" t="s">
        <v>145</v>
      </c>
      <c r="AT203" s="156" t="s">
        <v>126</v>
      </c>
      <c r="AU203" s="156" t="s">
        <v>84</v>
      </c>
      <c r="AY203" s="18" t="s">
        <v>123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8" t="s">
        <v>84</v>
      </c>
      <c r="BK203" s="157">
        <f>ROUND(I203*H203,2)</f>
        <v>0</v>
      </c>
      <c r="BL203" s="18" t="s">
        <v>145</v>
      </c>
      <c r="BM203" s="156" t="s">
        <v>698</v>
      </c>
    </row>
    <row r="204" spans="1:65" s="2" customFormat="1" ht="11.25">
      <c r="A204" s="33"/>
      <c r="B204" s="34"/>
      <c r="C204" s="33"/>
      <c r="D204" s="158" t="s">
        <v>133</v>
      </c>
      <c r="E204" s="33"/>
      <c r="F204" s="159" t="s">
        <v>984</v>
      </c>
      <c r="G204" s="33"/>
      <c r="H204" s="33"/>
      <c r="I204" s="160"/>
      <c r="J204" s="33"/>
      <c r="K204" s="33"/>
      <c r="L204" s="34"/>
      <c r="M204" s="161"/>
      <c r="N204" s="162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133</v>
      </c>
      <c r="AU204" s="18" t="s">
        <v>84</v>
      </c>
    </row>
    <row r="205" spans="1:65" s="2" customFormat="1" ht="24">
      <c r="A205" s="33"/>
      <c r="B205" s="144"/>
      <c r="C205" s="145" t="s">
        <v>476</v>
      </c>
      <c r="D205" s="145" t="s">
        <v>126</v>
      </c>
      <c r="E205" s="146" t="s">
        <v>985</v>
      </c>
      <c r="F205" s="147" t="s">
        <v>986</v>
      </c>
      <c r="G205" s="148" t="s">
        <v>247</v>
      </c>
      <c r="H205" s="149">
        <v>280</v>
      </c>
      <c r="I205" s="150"/>
      <c r="J205" s="151">
        <f>ROUND(I205*H205,2)</f>
        <v>0</v>
      </c>
      <c r="K205" s="147" t="s">
        <v>1</v>
      </c>
      <c r="L205" s="34"/>
      <c r="M205" s="152" t="s">
        <v>1</v>
      </c>
      <c r="N205" s="153" t="s">
        <v>41</v>
      </c>
      <c r="O205" s="59"/>
      <c r="P205" s="154">
        <f>O205*H205</f>
        <v>0</v>
      </c>
      <c r="Q205" s="154">
        <v>0</v>
      </c>
      <c r="R205" s="154">
        <f>Q205*H205</f>
        <v>0</v>
      </c>
      <c r="S205" s="154">
        <v>0</v>
      </c>
      <c r="T205" s="15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6" t="s">
        <v>145</v>
      </c>
      <c r="AT205" s="156" t="s">
        <v>126</v>
      </c>
      <c r="AU205" s="156" t="s">
        <v>84</v>
      </c>
      <c r="AY205" s="18" t="s">
        <v>123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8" t="s">
        <v>84</v>
      </c>
      <c r="BK205" s="157">
        <f>ROUND(I205*H205,2)</f>
        <v>0</v>
      </c>
      <c r="BL205" s="18" t="s">
        <v>145</v>
      </c>
      <c r="BM205" s="156" t="s">
        <v>711</v>
      </c>
    </row>
    <row r="206" spans="1:65" s="2" customFormat="1" ht="19.5">
      <c r="A206" s="33"/>
      <c r="B206" s="34"/>
      <c r="C206" s="33"/>
      <c r="D206" s="158" t="s">
        <v>133</v>
      </c>
      <c r="E206" s="33"/>
      <c r="F206" s="159" t="s">
        <v>986</v>
      </c>
      <c r="G206" s="33"/>
      <c r="H206" s="33"/>
      <c r="I206" s="160"/>
      <c r="J206" s="33"/>
      <c r="K206" s="33"/>
      <c r="L206" s="34"/>
      <c r="M206" s="161"/>
      <c r="N206" s="162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133</v>
      </c>
      <c r="AU206" s="18" t="s">
        <v>84</v>
      </c>
    </row>
    <row r="207" spans="1:65" s="2" customFormat="1" ht="16.5" customHeight="1">
      <c r="A207" s="33"/>
      <c r="B207" s="144"/>
      <c r="C207" s="145" t="s">
        <v>483</v>
      </c>
      <c r="D207" s="145" t="s">
        <v>126</v>
      </c>
      <c r="E207" s="146" t="s">
        <v>987</v>
      </c>
      <c r="F207" s="147" t="s">
        <v>988</v>
      </c>
      <c r="G207" s="148" t="s">
        <v>989</v>
      </c>
      <c r="H207" s="149">
        <v>25</v>
      </c>
      <c r="I207" s="150"/>
      <c r="J207" s="151">
        <f>ROUND(I207*H207,2)</f>
        <v>0</v>
      </c>
      <c r="K207" s="147" t="s">
        <v>1</v>
      </c>
      <c r="L207" s="34"/>
      <c r="M207" s="152" t="s">
        <v>1</v>
      </c>
      <c r="N207" s="153" t="s">
        <v>41</v>
      </c>
      <c r="O207" s="59"/>
      <c r="P207" s="154">
        <f>O207*H207</f>
        <v>0</v>
      </c>
      <c r="Q207" s="154">
        <v>0</v>
      </c>
      <c r="R207" s="154">
        <f>Q207*H207</f>
        <v>0</v>
      </c>
      <c r="S207" s="154">
        <v>0</v>
      </c>
      <c r="T207" s="15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6" t="s">
        <v>145</v>
      </c>
      <c r="AT207" s="156" t="s">
        <v>126</v>
      </c>
      <c r="AU207" s="156" t="s">
        <v>84</v>
      </c>
      <c r="AY207" s="18" t="s">
        <v>123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8" t="s">
        <v>84</v>
      </c>
      <c r="BK207" s="157">
        <f>ROUND(I207*H207,2)</f>
        <v>0</v>
      </c>
      <c r="BL207" s="18" t="s">
        <v>145</v>
      </c>
      <c r="BM207" s="156" t="s">
        <v>727</v>
      </c>
    </row>
    <row r="208" spans="1:65" s="2" customFormat="1" ht="11.25">
      <c r="A208" s="33"/>
      <c r="B208" s="34"/>
      <c r="C208" s="33"/>
      <c r="D208" s="158" t="s">
        <v>133</v>
      </c>
      <c r="E208" s="33"/>
      <c r="F208" s="159" t="s">
        <v>988</v>
      </c>
      <c r="G208" s="33"/>
      <c r="H208" s="33"/>
      <c r="I208" s="160"/>
      <c r="J208" s="33"/>
      <c r="K208" s="33"/>
      <c r="L208" s="34"/>
      <c r="M208" s="161"/>
      <c r="N208" s="162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133</v>
      </c>
      <c r="AU208" s="18" t="s">
        <v>84</v>
      </c>
    </row>
    <row r="209" spans="1:65" s="2" customFormat="1" ht="21.75" customHeight="1">
      <c r="A209" s="33"/>
      <c r="B209" s="144"/>
      <c r="C209" s="145" t="s">
        <v>489</v>
      </c>
      <c r="D209" s="145" t="s">
        <v>126</v>
      </c>
      <c r="E209" s="146" t="s">
        <v>990</v>
      </c>
      <c r="F209" s="147" t="s">
        <v>991</v>
      </c>
      <c r="G209" s="148" t="s">
        <v>286</v>
      </c>
      <c r="H209" s="149">
        <v>7</v>
      </c>
      <c r="I209" s="150"/>
      <c r="J209" s="151">
        <f>ROUND(I209*H209,2)</f>
        <v>0</v>
      </c>
      <c r="K209" s="147" t="s">
        <v>1</v>
      </c>
      <c r="L209" s="34"/>
      <c r="M209" s="152" t="s">
        <v>1</v>
      </c>
      <c r="N209" s="153" t="s">
        <v>41</v>
      </c>
      <c r="O209" s="59"/>
      <c r="P209" s="154">
        <f>O209*H209</f>
        <v>0</v>
      </c>
      <c r="Q209" s="154">
        <v>0</v>
      </c>
      <c r="R209" s="154">
        <f>Q209*H209</f>
        <v>0</v>
      </c>
      <c r="S209" s="154">
        <v>0</v>
      </c>
      <c r="T209" s="15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6" t="s">
        <v>145</v>
      </c>
      <c r="AT209" s="156" t="s">
        <v>126</v>
      </c>
      <c r="AU209" s="156" t="s">
        <v>84</v>
      </c>
      <c r="AY209" s="18" t="s">
        <v>123</v>
      </c>
      <c r="BE209" s="157">
        <f>IF(N209="základní",J209,0)</f>
        <v>0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18" t="s">
        <v>84</v>
      </c>
      <c r="BK209" s="157">
        <f>ROUND(I209*H209,2)</f>
        <v>0</v>
      </c>
      <c r="BL209" s="18" t="s">
        <v>145</v>
      </c>
      <c r="BM209" s="156" t="s">
        <v>742</v>
      </c>
    </row>
    <row r="210" spans="1:65" s="2" customFormat="1" ht="11.25">
      <c r="A210" s="33"/>
      <c r="B210" s="34"/>
      <c r="C210" s="33"/>
      <c r="D210" s="158" t="s">
        <v>133</v>
      </c>
      <c r="E210" s="33"/>
      <c r="F210" s="159" t="s">
        <v>991</v>
      </c>
      <c r="G210" s="33"/>
      <c r="H210" s="33"/>
      <c r="I210" s="160"/>
      <c r="J210" s="33"/>
      <c r="K210" s="33"/>
      <c r="L210" s="34"/>
      <c r="M210" s="161"/>
      <c r="N210" s="162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133</v>
      </c>
      <c r="AU210" s="18" t="s">
        <v>84</v>
      </c>
    </row>
    <row r="211" spans="1:65" s="2" customFormat="1" ht="24">
      <c r="A211" s="33"/>
      <c r="B211" s="144"/>
      <c r="C211" s="145" t="s">
        <v>495</v>
      </c>
      <c r="D211" s="145" t="s">
        <v>126</v>
      </c>
      <c r="E211" s="146" t="s">
        <v>992</v>
      </c>
      <c r="F211" s="147" t="s">
        <v>993</v>
      </c>
      <c r="G211" s="148" t="s">
        <v>171</v>
      </c>
      <c r="H211" s="149">
        <v>7</v>
      </c>
      <c r="I211" s="150"/>
      <c r="J211" s="151">
        <f>ROUND(I211*H211,2)</f>
        <v>0</v>
      </c>
      <c r="K211" s="147" t="s">
        <v>1</v>
      </c>
      <c r="L211" s="34"/>
      <c r="M211" s="152" t="s">
        <v>1</v>
      </c>
      <c r="N211" s="153" t="s">
        <v>41</v>
      </c>
      <c r="O211" s="59"/>
      <c r="P211" s="154">
        <f>O211*H211</f>
        <v>0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6" t="s">
        <v>145</v>
      </c>
      <c r="AT211" s="156" t="s">
        <v>126</v>
      </c>
      <c r="AU211" s="156" t="s">
        <v>84</v>
      </c>
      <c r="AY211" s="18" t="s">
        <v>123</v>
      </c>
      <c r="BE211" s="157">
        <f>IF(N211="základní",J211,0)</f>
        <v>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8" t="s">
        <v>84</v>
      </c>
      <c r="BK211" s="157">
        <f>ROUND(I211*H211,2)</f>
        <v>0</v>
      </c>
      <c r="BL211" s="18" t="s">
        <v>145</v>
      </c>
      <c r="BM211" s="156" t="s">
        <v>757</v>
      </c>
    </row>
    <row r="212" spans="1:65" s="2" customFormat="1" ht="19.5">
      <c r="A212" s="33"/>
      <c r="B212" s="34"/>
      <c r="C212" s="33"/>
      <c r="D212" s="158" t="s">
        <v>133</v>
      </c>
      <c r="E212" s="33"/>
      <c r="F212" s="159" t="s">
        <v>993</v>
      </c>
      <c r="G212" s="33"/>
      <c r="H212" s="33"/>
      <c r="I212" s="160"/>
      <c r="J212" s="33"/>
      <c r="K212" s="33"/>
      <c r="L212" s="34"/>
      <c r="M212" s="161"/>
      <c r="N212" s="162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133</v>
      </c>
      <c r="AU212" s="18" t="s">
        <v>84</v>
      </c>
    </row>
    <row r="213" spans="1:65" s="2" customFormat="1" ht="24">
      <c r="A213" s="33"/>
      <c r="B213" s="144"/>
      <c r="C213" s="145" t="s">
        <v>501</v>
      </c>
      <c r="D213" s="145" t="s">
        <v>126</v>
      </c>
      <c r="E213" s="146" t="s">
        <v>994</v>
      </c>
      <c r="F213" s="147" t="s">
        <v>995</v>
      </c>
      <c r="G213" s="148" t="s">
        <v>171</v>
      </c>
      <c r="H213" s="149">
        <v>7</v>
      </c>
      <c r="I213" s="150"/>
      <c r="J213" s="151">
        <f>ROUND(I213*H213,2)</f>
        <v>0</v>
      </c>
      <c r="K213" s="147" t="s">
        <v>1</v>
      </c>
      <c r="L213" s="34"/>
      <c r="M213" s="152" t="s">
        <v>1</v>
      </c>
      <c r="N213" s="153" t="s">
        <v>41</v>
      </c>
      <c r="O213" s="59"/>
      <c r="P213" s="154">
        <f>O213*H213</f>
        <v>0</v>
      </c>
      <c r="Q213" s="154">
        <v>0</v>
      </c>
      <c r="R213" s="154">
        <f>Q213*H213</f>
        <v>0</v>
      </c>
      <c r="S213" s="154">
        <v>0</v>
      </c>
      <c r="T213" s="15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6" t="s">
        <v>145</v>
      </c>
      <c r="AT213" s="156" t="s">
        <v>126</v>
      </c>
      <c r="AU213" s="156" t="s">
        <v>84</v>
      </c>
      <c r="AY213" s="18" t="s">
        <v>123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8" t="s">
        <v>84</v>
      </c>
      <c r="BK213" s="157">
        <f>ROUND(I213*H213,2)</f>
        <v>0</v>
      </c>
      <c r="BL213" s="18" t="s">
        <v>145</v>
      </c>
      <c r="BM213" s="156" t="s">
        <v>771</v>
      </c>
    </row>
    <row r="214" spans="1:65" s="2" customFormat="1" ht="11.25">
      <c r="A214" s="33"/>
      <c r="B214" s="34"/>
      <c r="C214" s="33"/>
      <c r="D214" s="158" t="s">
        <v>133</v>
      </c>
      <c r="E214" s="33"/>
      <c r="F214" s="159" t="s">
        <v>995</v>
      </c>
      <c r="G214" s="33"/>
      <c r="H214" s="33"/>
      <c r="I214" s="160"/>
      <c r="J214" s="33"/>
      <c r="K214" s="33"/>
      <c r="L214" s="34"/>
      <c r="M214" s="161"/>
      <c r="N214" s="162"/>
      <c r="O214" s="59"/>
      <c r="P214" s="59"/>
      <c r="Q214" s="59"/>
      <c r="R214" s="59"/>
      <c r="S214" s="59"/>
      <c r="T214" s="6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133</v>
      </c>
      <c r="AU214" s="18" t="s">
        <v>84</v>
      </c>
    </row>
    <row r="215" spans="1:65" s="2" customFormat="1" ht="16.5" customHeight="1">
      <c r="A215" s="33"/>
      <c r="B215" s="144"/>
      <c r="C215" s="145" t="s">
        <v>508</v>
      </c>
      <c r="D215" s="145" t="s">
        <v>126</v>
      </c>
      <c r="E215" s="146" t="s">
        <v>996</v>
      </c>
      <c r="F215" s="147" t="s">
        <v>997</v>
      </c>
      <c r="G215" s="148" t="s">
        <v>247</v>
      </c>
      <c r="H215" s="149">
        <v>280</v>
      </c>
      <c r="I215" s="150"/>
      <c r="J215" s="151">
        <f>ROUND(I215*H215,2)</f>
        <v>0</v>
      </c>
      <c r="K215" s="147" t="s">
        <v>1</v>
      </c>
      <c r="L215" s="34"/>
      <c r="M215" s="152" t="s">
        <v>1</v>
      </c>
      <c r="N215" s="153" t="s">
        <v>41</v>
      </c>
      <c r="O215" s="59"/>
      <c r="P215" s="154">
        <f>O215*H215</f>
        <v>0</v>
      </c>
      <c r="Q215" s="154">
        <v>0</v>
      </c>
      <c r="R215" s="154">
        <f>Q215*H215</f>
        <v>0</v>
      </c>
      <c r="S215" s="154">
        <v>0</v>
      </c>
      <c r="T215" s="15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6" t="s">
        <v>145</v>
      </c>
      <c r="AT215" s="156" t="s">
        <v>126</v>
      </c>
      <c r="AU215" s="156" t="s">
        <v>84</v>
      </c>
      <c r="AY215" s="18" t="s">
        <v>123</v>
      </c>
      <c r="BE215" s="157">
        <f>IF(N215="základní",J215,0)</f>
        <v>0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8" t="s">
        <v>84</v>
      </c>
      <c r="BK215" s="157">
        <f>ROUND(I215*H215,2)</f>
        <v>0</v>
      </c>
      <c r="BL215" s="18" t="s">
        <v>145</v>
      </c>
      <c r="BM215" s="156" t="s">
        <v>784</v>
      </c>
    </row>
    <row r="216" spans="1:65" s="2" customFormat="1" ht="11.25">
      <c r="A216" s="33"/>
      <c r="B216" s="34"/>
      <c r="C216" s="33"/>
      <c r="D216" s="158" t="s">
        <v>133</v>
      </c>
      <c r="E216" s="33"/>
      <c r="F216" s="159" t="s">
        <v>997</v>
      </c>
      <c r="G216" s="33"/>
      <c r="H216" s="33"/>
      <c r="I216" s="160"/>
      <c r="J216" s="33"/>
      <c r="K216" s="33"/>
      <c r="L216" s="34"/>
      <c r="M216" s="161"/>
      <c r="N216" s="162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133</v>
      </c>
      <c r="AU216" s="18" t="s">
        <v>84</v>
      </c>
    </row>
    <row r="217" spans="1:65" s="2" customFormat="1" ht="16.5" customHeight="1">
      <c r="A217" s="33"/>
      <c r="B217" s="144"/>
      <c r="C217" s="145" t="s">
        <v>518</v>
      </c>
      <c r="D217" s="145" t="s">
        <v>126</v>
      </c>
      <c r="E217" s="146" t="s">
        <v>998</v>
      </c>
      <c r="F217" s="147" t="s">
        <v>999</v>
      </c>
      <c r="G217" s="148" t="s">
        <v>286</v>
      </c>
      <c r="H217" s="149">
        <v>5</v>
      </c>
      <c r="I217" s="150"/>
      <c r="J217" s="151">
        <f>ROUND(I217*H217,2)</f>
        <v>0</v>
      </c>
      <c r="K217" s="147" t="s">
        <v>1</v>
      </c>
      <c r="L217" s="34"/>
      <c r="M217" s="152" t="s">
        <v>1</v>
      </c>
      <c r="N217" s="153" t="s">
        <v>41</v>
      </c>
      <c r="O217" s="59"/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6" t="s">
        <v>145</v>
      </c>
      <c r="AT217" s="156" t="s">
        <v>126</v>
      </c>
      <c r="AU217" s="156" t="s">
        <v>84</v>
      </c>
      <c r="AY217" s="18" t="s">
        <v>123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8" t="s">
        <v>84</v>
      </c>
      <c r="BK217" s="157">
        <f>ROUND(I217*H217,2)</f>
        <v>0</v>
      </c>
      <c r="BL217" s="18" t="s">
        <v>145</v>
      </c>
      <c r="BM217" s="156" t="s">
        <v>794</v>
      </c>
    </row>
    <row r="218" spans="1:65" s="2" customFormat="1" ht="11.25">
      <c r="A218" s="33"/>
      <c r="B218" s="34"/>
      <c r="C218" s="33"/>
      <c r="D218" s="158" t="s">
        <v>133</v>
      </c>
      <c r="E218" s="33"/>
      <c r="F218" s="159" t="s">
        <v>999</v>
      </c>
      <c r="G218" s="33"/>
      <c r="H218" s="33"/>
      <c r="I218" s="160"/>
      <c r="J218" s="33"/>
      <c r="K218" s="33"/>
      <c r="L218" s="34"/>
      <c r="M218" s="161"/>
      <c r="N218" s="162"/>
      <c r="O218" s="59"/>
      <c r="P218" s="59"/>
      <c r="Q218" s="59"/>
      <c r="R218" s="59"/>
      <c r="S218" s="59"/>
      <c r="T218" s="60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133</v>
      </c>
      <c r="AU218" s="18" t="s">
        <v>84</v>
      </c>
    </row>
    <row r="219" spans="1:65" s="2" customFormat="1" ht="16.5" customHeight="1">
      <c r="A219" s="33"/>
      <c r="B219" s="144"/>
      <c r="C219" s="145" t="s">
        <v>520</v>
      </c>
      <c r="D219" s="145" t="s">
        <v>126</v>
      </c>
      <c r="E219" s="146" t="s">
        <v>1000</v>
      </c>
      <c r="F219" s="147" t="s">
        <v>1001</v>
      </c>
      <c r="G219" s="148" t="s">
        <v>247</v>
      </c>
      <c r="H219" s="149">
        <v>2</v>
      </c>
      <c r="I219" s="150"/>
      <c r="J219" s="151">
        <f>ROUND(I219*H219,2)</f>
        <v>0</v>
      </c>
      <c r="K219" s="147" t="s">
        <v>1</v>
      </c>
      <c r="L219" s="34"/>
      <c r="M219" s="152" t="s">
        <v>1</v>
      </c>
      <c r="N219" s="153" t="s">
        <v>41</v>
      </c>
      <c r="O219" s="59"/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6" t="s">
        <v>145</v>
      </c>
      <c r="AT219" s="156" t="s">
        <v>126</v>
      </c>
      <c r="AU219" s="156" t="s">
        <v>84</v>
      </c>
      <c r="AY219" s="18" t="s">
        <v>123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8" t="s">
        <v>84</v>
      </c>
      <c r="BK219" s="157">
        <f>ROUND(I219*H219,2)</f>
        <v>0</v>
      </c>
      <c r="BL219" s="18" t="s">
        <v>145</v>
      </c>
      <c r="BM219" s="156" t="s">
        <v>806</v>
      </c>
    </row>
    <row r="220" spans="1:65" s="2" customFormat="1" ht="11.25">
      <c r="A220" s="33"/>
      <c r="B220" s="34"/>
      <c r="C220" s="33"/>
      <c r="D220" s="158" t="s">
        <v>133</v>
      </c>
      <c r="E220" s="33"/>
      <c r="F220" s="159" t="s">
        <v>1001</v>
      </c>
      <c r="G220" s="33"/>
      <c r="H220" s="33"/>
      <c r="I220" s="160"/>
      <c r="J220" s="33"/>
      <c r="K220" s="33"/>
      <c r="L220" s="34"/>
      <c r="M220" s="161"/>
      <c r="N220" s="162"/>
      <c r="O220" s="59"/>
      <c r="P220" s="59"/>
      <c r="Q220" s="59"/>
      <c r="R220" s="59"/>
      <c r="S220" s="59"/>
      <c r="T220" s="60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133</v>
      </c>
      <c r="AU220" s="18" t="s">
        <v>84</v>
      </c>
    </row>
    <row r="221" spans="1:65" s="2" customFormat="1" ht="21.75" customHeight="1">
      <c r="A221" s="33"/>
      <c r="B221" s="144"/>
      <c r="C221" s="145" t="s">
        <v>524</v>
      </c>
      <c r="D221" s="145" t="s">
        <v>126</v>
      </c>
      <c r="E221" s="146" t="s">
        <v>1002</v>
      </c>
      <c r="F221" s="147" t="s">
        <v>1003</v>
      </c>
      <c r="G221" s="148" t="s">
        <v>189</v>
      </c>
      <c r="H221" s="149">
        <v>20</v>
      </c>
      <c r="I221" s="150"/>
      <c r="J221" s="151">
        <f>ROUND(I221*H221,2)</f>
        <v>0</v>
      </c>
      <c r="K221" s="147" t="s">
        <v>1</v>
      </c>
      <c r="L221" s="34"/>
      <c r="M221" s="152" t="s">
        <v>1</v>
      </c>
      <c r="N221" s="153" t="s">
        <v>41</v>
      </c>
      <c r="O221" s="59"/>
      <c r="P221" s="154">
        <f>O221*H221</f>
        <v>0</v>
      </c>
      <c r="Q221" s="154">
        <v>0</v>
      </c>
      <c r="R221" s="154">
        <f>Q221*H221</f>
        <v>0</v>
      </c>
      <c r="S221" s="154">
        <v>0</v>
      </c>
      <c r="T221" s="15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6" t="s">
        <v>145</v>
      </c>
      <c r="AT221" s="156" t="s">
        <v>126</v>
      </c>
      <c r="AU221" s="156" t="s">
        <v>84</v>
      </c>
      <c r="AY221" s="18" t="s">
        <v>123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8" t="s">
        <v>84</v>
      </c>
      <c r="BK221" s="157">
        <f>ROUND(I221*H221,2)</f>
        <v>0</v>
      </c>
      <c r="BL221" s="18" t="s">
        <v>145</v>
      </c>
      <c r="BM221" s="156" t="s">
        <v>819</v>
      </c>
    </row>
    <row r="222" spans="1:65" s="2" customFormat="1" ht="11.25">
      <c r="A222" s="33"/>
      <c r="B222" s="34"/>
      <c r="C222" s="33"/>
      <c r="D222" s="158" t="s">
        <v>133</v>
      </c>
      <c r="E222" s="33"/>
      <c r="F222" s="159" t="s">
        <v>1003</v>
      </c>
      <c r="G222" s="33"/>
      <c r="H222" s="33"/>
      <c r="I222" s="160"/>
      <c r="J222" s="33"/>
      <c r="K222" s="33"/>
      <c r="L222" s="34"/>
      <c r="M222" s="161"/>
      <c r="N222" s="162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133</v>
      </c>
      <c r="AU222" s="18" t="s">
        <v>84</v>
      </c>
    </row>
    <row r="223" spans="1:65" s="2" customFormat="1" ht="16.5" customHeight="1">
      <c r="A223" s="33"/>
      <c r="B223" s="144"/>
      <c r="C223" s="145" t="s">
        <v>529</v>
      </c>
      <c r="D223" s="145" t="s">
        <v>126</v>
      </c>
      <c r="E223" s="146" t="s">
        <v>1004</v>
      </c>
      <c r="F223" s="147" t="s">
        <v>1005</v>
      </c>
      <c r="G223" s="148" t="s">
        <v>189</v>
      </c>
      <c r="H223" s="149">
        <v>20</v>
      </c>
      <c r="I223" s="150"/>
      <c r="J223" s="151">
        <f>ROUND(I223*H223,2)</f>
        <v>0</v>
      </c>
      <c r="K223" s="147" t="s">
        <v>1</v>
      </c>
      <c r="L223" s="34"/>
      <c r="M223" s="152" t="s">
        <v>1</v>
      </c>
      <c r="N223" s="153" t="s">
        <v>41</v>
      </c>
      <c r="O223" s="59"/>
      <c r="P223" s="154">
        <f>O223*H223</f>
        <v>0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6" t="s">
        <v>145</v>
      </c>
      <c r="AT223" s="156" t="s">
        <v>126</v>
      </c>
      <c r="AU223" s="156" t="s">
        <v>84</v>
      </c>
      <c r="AY223" s="18" t="s">
        <v>123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8" t="s">
        <v>84</v>
      </c>
      <c r="BK223" s="157">
        <f>ROUND(I223*H223,2)</f>
        <v>0</v>
      </c>
      <c r="BL223" s="18" t="s">
        <v>145</v>
      </c>
      <c r="BM223" s="156" t="s">
        <v>833</v>
      </c>
    </row>
    <row r="224" spans="1:65" s="2" customFormat="1" ht="11.25">
      <c r="A224" s="33"/>
      <c r="B224" s="34"/>
      <c r="C224" s="33"/>
      <c r="D224" s="158" t="s">
        <v>133</v>
      </c>
      <c r="E224" s="33"/>
      <c r="F224" s="159" t="s">
        <v>1005</v>
      </c>
      <c r="G224" s="33"/>
      <c r="H224" s="33"/>
      <c r="I224" s="160"/>
      <c r="J224" s="33"/>
      <c r="K224" s="33"/>
      <c r="L224" s="34"/>
      <c r="M224" s="161"/>
      <c r="N224" s="162"/>
      <c r="O224" s="59"/>
      <c r="P224" s="59"/>
      <c r="Q224" s="59"/>
      <c r="R224" s="59"/>
      <c r="S224" s="59"/>
      <c r="T224" s="60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133</v>
      </c>
      <c r="AU224" s="18" t="s">
        <v>84</v>
      </c>
    </row>
    <row r="225" spans="1:65" s="2" customFormat="1" ht="16.5" customHeight="1">
      <c r="A225" s="33"/>
      <c r="B225" s="144"/>
      <c r="C225" s="145" t="s">
        <v>534</v>
      </c>
      <c r="D225" s="145" t="s">
        <v>126</v>
      </c>
      <c r="E225" s="146" t="s">
        <v>1006</v>
      </c>
      <c r="F225" s="147" t="s">
        <v>1007</v>
      </c>
      <c r="G225" s="148" t="s">
        <v>247</v>
      </c>
      <c r="H225" s="149">
        <v>200</v>
      </c>
      <c r="I225" s="150"/>
      <c r="J225" s="151">
        <f>ROUND(I225*H225,2)</f>
        <v>0</v>
      </c>
      <c r="K225" s="147" t="s">
        <v>1</v>
      </c>
      <c r="L225" s="34"/>
      <c r="M225" s="152" t="s">
        <v>1</v>
      </c>
      <c r="N225" s="153" t="s">
        <v>41</v>
      </c>
      <c r="O225" s="59"/>
      <c r="P225" s="154">
        <f>O225*H225</f>
        <v>0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6" t="s">
        <v>145</v>
      </c>
      <c r="AT225" s="156" t="s">
        <v>126</v>
      </c>
      <c r="AU225" s="156" t="s">
        <v>84</v>
      </c>
      <c r="AY225" s="18" t="s">
        <v>123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8" t="s">
        <v>84</v>
      </c>
      <c r="BK225" s="157">
        <f>ROUND(I225*H225,2)</f>
        <v>0</v>
      </c>
      <c r="BL225" s="18" t="s">
        <v>145</v>
      </c>
      <c r="BM225" s="156" t="s">
        <v>843</v>
      </c>
    </row>
    <row r="226" spans="1:65" s="2" customFormat="1" ht="11.25">
      <c r="A226" s="33"/>
      <c r="B226" s="34"/>
      <c r="C226" s="33"/>
      <c r="D226" s="158" t="s">
        <v>133</v>
      </c>
      <c r="E226" s="33"/>
      <c r="F226" s="159" t="s">
        <v>1007</v>
      </c>
      <c r="G226" s="33"/>
      <c r="H226" s="33"/>
      <c r="I226" s="160"/>
      <c r="J226" s="33"/>
      <c r="K226" s="33"/>
      <c r="L226" s="34"/>
      <c r="M226" s="161"/>
      <c r="N226" s="162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133</v>
      </c>
      <c r="AU226" s="18" t="s">
        <v>84</v>
      </c>
    </row>
    <row r="227" spans="1:65" s="2" customFormat="1" ht="16.5" customHeight="1">
      <c r="A227" s="33"/>
      <c r="B227" s="144"/>
      <c r="C227" s="145" t="s">
        <v>540</v>
      </c>
      <c r="D227" s="145" t="s">
        <v>126</v>
      </c>
      <c r="E227" s="146" t="s">
        <v>1008</v>
      </c>
      <c r="F227" s="147" t="s">
        <v>1009</v>
      </c>
      <c r="G227" s="148" t="s">
        <v>247</v>
      </c>
      <c r="H227" s="149">
        <v>70</v>
      </c>
      <c r="I227" s="150"/>
      <c r="J227" s="151">
        <f>ROUND(I227*H227,2)</f>
        <v>0</v>
      </c>
      <c r="K227" s="147" t="s">
        <v>1</v>
      </c>
      <c r="L227" s="34"/>
      <c r="M227" s="152" t="s">
        <v>1</v>
      </c>
      <c r="N227" s="153" t="s">
        <v>41</v>
      </c>
      <c r="O227" s="59"/>
      <c r="P227" s="154">
        <f>O227*H227</f>
        <v>0</v>
      </c>
      <c r="Q227" s="154">
        <v>0</v>
      </c>
      <c r="R227" s="154">
        <f>Q227*H227</f>
        <v>0</v>
      </c>
      <c r="S227" s="154">
        <v>0</v>
      </c>
      <c r="T227" s="15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6" t="s">
        <v>145</v>
      </c>
      <c r="AT227" s="156" t="s">
        <v>126</v>
      </c>
      <c r="AU227" s="156" t="s">
        <v>84</v>
      </c>
      <c r="AY227" s="18" t="s">
        <v>123</v>
      </c>
      <c r="BE227" s="157">
        <f>IF(N227="základní",J227,0)</f>
        <v>0</v>
      </c>
      <c r="BF227" s="157">
        <f>IF(N227="snížená",J227,0)</f>
        <v>0</v>
      </c>
      <c r="BG227" s="157">
        <f>IF(N227="zákl. přenesená",J227,0)</f>
        <v>0</v>
      </c>
      <c r="BH227" s="157">
        <f>IF(N227="sníž. přenesená",J227,0)</f>
        <v>0</v>
      </c>
      <c r="BI227" s="157">
        <f>IF(N227="nulová",J227,0)</f>
        <v>0</v>
      </c>
      <c r="BJ227" s="18" t="s">
        <v>84</v>
      </c>
      <c r="BK227" s="157">
        <f>ROUND(I227*H227,2)</f>
        <v>0</v>
      </c>
      <c r="BL227" s="18" t="s">
        <v>145</v>
      </c>
      <c r="BM227" s="156" t="s">
        <v>863</v>
      </c>
    </row>
    <row r="228" spans="1:65" s="2" customFormat="1" ht="11.25">
      <c r="A228" s="33"/>
      <c r="B228" s="34"/>
      <c r="C228" s="33"/>
      <c r="D228" s="158" t="s">
        <v>133</v>
      </c>
      <c r="E228" s="33"/>
      <c r="F228" s="159" t="s">
        <v>1009</v>
      </c>
      <c r="G228" s="33"/>
      <c r="H228" s="33"/>
      <c r="I228" s="160"/>
      <c r="J228" s="33"/>
      <c r="K228" s="33"/>
      <c r="L228" s="34"/>
      <c r="M228" s="161"/>
      <c r="N228" s="162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133</v>
      </c>
      <c r="AU228" s="18" t="s">
        <v>84</v>
      </c>
    </row>
    <row r="229" spans="1:65" s="2" customFormat="1" ht="16.5" customHeight="1">
      <c r="A229" s="33"/>
      <c r="B229" s="144"/>
      <c r="C229" s="145" t="s">
        <v>544</v>
      </c>
      <c r="D229" s="145" t="s">
        <v>126</v>
      </c>
      <c r="E229" s="146" t="s">
        <v>1010</v>
      </c>
      <c r="F229" s="147" t="s">
        <v>1011</v>
      </c>
      <c r="G229" s="148" t="s">
        <v>247</v>
      </c>
      <c r="H229" s="149">
        <v>130</v>
      </c>
      <c r="I229" s="150"/>
      <c r="J229" s="151">
        <f>ROUND(I229*H229,2)</f>
        <v>0</v>
      </c>
      <c r="K229" s="147" t="s">
        <v>1</v>
      </c>
      <c r="L229" s="34"/>
      <c r="M229" s="152" t="s">
        <v>1</v>
      </c>
      <c r="N229" s="153" t="s">
        <v>41</v>
      </c>
      <c r="O229" s="59"/>
      <c r="P229" s="154">
        <f>O229*H229</f>
        <v>0</v>
      </c>
      <c r="Q229" s="154">
        <v>0</v>
      </c>
      <c r="R229" s="154">
        <f>Q229*H229</f>
        <v>0</v>
      </c>
      <c r="S229" s="154">
        <v>0</v>
      </c>
      <c r="T229" s="15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6" t="s">
        <v>145</v>
      </c>
      <c r="AT229" s="156" t="s">
        <v>126</v>
      </c>
      <c r="AU229" s="156" t="s">
        <v>84</v>
      </c>
      <c r="AY229" s="18" t="s">
        <v>123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8" t="s">
        <v>84</v>
      </c>
      <c r="BK229" s="157">
        <f>ROUND(I229*H229,2)</f>
        <v>0</v>
      </c>
      <c r="BL229" s="18" t="s">
        <v>145</v>
      </c>
      <c r="BM229" s="156" t="s">
        <v>871</v>
      </c>
    </row>
    <row r="230" spans="1:65" s="2" customFormat="1" ht="11.25">
      <c r="A230" s="33"/>
      <c r="B230" s="34"/>
      <c r="C230" s="33"/>
      <c r="D230" s="158" t="s">
        <v>133</v>
      </c>
      <c r="E230" s="33"/>
      <c r="F230" s="159" t="s">
        <v>1011</v>
      </c>
      <c r="G230" s="33"/>
      <c r="H230" s="33"/>
      <c r="I230" s="160"/>
      <c r="J230" s="33"/>
      <c r="K230" s="33"/>
      <c r="L230" s="34"/>
      <c r="M230" s="161"/>
      <c r="N230" s="162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133</v>
      </c>
      <c r="AU230" s="18" t="s">
        <v>84</v>
      </c>
    </row>
    <row r="231" spans="1:65" s="2" customFormat="1" ht="21.75" customHeight="1">
      <c r="A231" s="33"/>
      <c r="B231" s="144"/>
      <c r="C231" s="145" t="s">
        <v>554</v>
      </c>
      <c r="D231" s="145" t="s">
        <v>126</v>
      </c>
      <c r="E231" s="146" t="s">
        <v>1012</v>
      </c>
      <c r="F231" s="147" t="s">
        <v>1013</v>
      </c>
      <c r="G231" s="148" t="s">
        <v>286</v>
      </c>
      <c r="H231" s="149">
        <v>25</v>
      </c>
      <c r="I231" s="150"/>
      <c r="J231" s="151">
        <f>ROUND(I231*H231,2)</f>
        <v>0</v>
      </c>
      <c r="K231" s="147" t="s">
        <v>1</v>
      </c>
      <c r="L231" s="34"/>
      <c r="M231" s="152" t="s">
        <v>1</v>
      </c>
      <c r="N231" s="153" t="s">
        <v>41</v>
      </c>
      <c r="O231" s="59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6" t="s">
        <v>145</v>
      </c>
      <c r="AT231" s="156" t="s">
        <v>126</v>
      </c>
      <c r="AU231" s="156" t="s">
        <v>84</v>
      </c>
      <c r="AY231" s="18" t="s">
        <v>123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8" t="s">
        <v>84</v>
      </c>
      <c r="BK231" s="157">
        <f>ROUND(I231*H231,2)</f>
        <v>0</v>
      </c>
      <c r="BL231" s="18" t="s">
        <v>145</v>
      </c>
      <c r="BM231" s="156" t="s">
        <v>882</v>
      </c>
    </row>
    <row r="232" spans="1:65" s="2" customFormat="1" ht="11.25">
      <c r="A232" s="33"/>
      <c r="B232" s="34"/>
      <c r="C232" s="33"/>
      <c r="D232" s="158" t="s">
        <v>133</v>
      </c>
      <c r="E232" s="33"/>
      <c r="F232" s="159" t="s">
        <v>1013</v>
      </c>
      <c r="G232" s="33"/>
      <c r="H232" s="33"/>
      <c r="I232" s="160"/>
      <c r="J232" s="33"/>
      <c r="K232" s="33"/>
      <c r="L232" s="34"/>
      <c r="M232" s="161"/>
      <c r="N232" s="162"/>
      <c r="O232" s="59"/>
      <c r="P232" s="59"/>
      <c r="Q232" s="59"/>
      <c r="R232" s="59"/>
      <c r="S232" s="59"/>
      <c r="T232" s="6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133</v>
      </c>
      <c r="AU232" s="18" t="s">
        <v>84</v>
      </c>
    </row>
    <row r="233" spans="1:65" s="2" customFormat="1" ht="24">
      <c r="A233" s="33"/>
      <c r="B233" s="144"/>
      <c r="C233" s="145" t="s">
        <v>559</v>
      </c>
      <c r="D233" s="145" t="s">
        <v>126</v>
      </c>
      <c r="E233" s="146" t="s">
        <v>1014</v>
      </c>
      <c r="F233" s="147" t="s">
        <v>1015</v>
      </c>
      <c r="G233" s="148" t="s">
        <v>1016</v>
      </c>
      <c r="H233" s="149">
        <v>0.3</v>
      </c>
      <c r="I233" s="150"/>
      <c r="J233" s="151">
        <f>ROUND(I233*H233,2)</f>
        <v>0</v>
      </c>
      <c r="K233" s="147" t="s">
        <v>1</v>
      </c>
      <c r="L233" s="34"/>
      <c r="M233" s="152" t="s">
        <v>1</v>
      </c>
      <c r="N233" s="153" t="s">
        <v>41</v>
      </c>
      <c r="O233" s="59"/>
      <c r="P233" s="154">
        <f>O233*H233</f>
        <v>0</v>
      </c>
      <c r="Q233" s="154">
        <v>0</v>
      </c>
      <c r="R233" s="154">
        <f>Q233*H233</f>
        <v>0</v>
      </c>
      <c r="S233" s="154">
        <v>0</v>
      </c>
      <c r="T233" s="15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6" t="s">
        <v>145</v>
      </c>
      <c r="AT233" s="156" t="s">
        <v>126</v>
      </c>
      <c r="AU233" s="156" t="s">
        <v>84</v>
      </c>
      <c r="AY233" s="18" t="s">
        <v>123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8" t="s">
        <v>84</v>
      </c>
      <c r="BK233" s="157">
        <f>ROUND(I233*H233,2)</f>
        <v>0</v>
      </c>
      <c r="BL233" s="18" t="s">
        <v>145</v>
      </c>
      <c r="BM233" s="156" t="s">
        <v>1017</v>
      </c>
    </row>
    <row r="234" spans="1:65" s="2" customFormat="1" ht="19.5">
      <c r="A234" s="33"/>
      <c r="B234" s="34"/>
      <c r="C234" s="33"/>
      <c r="D234" s="158" t="s">
        <v>133</v>
      </c>
      <c r="E234" s="33"/>
      <c r="F234" s="159" t="s">
        <v>1015</v>
      </c>
      <c r="G234" s="33"/>
      <c r="H234" s="33"/>
      <c r="I234" s="160"/>
      <c r="J234" s="33"/>
      <c r="K234" s="33"/>
      <c r="L234" s="34"/>
      <c r="M234" s="161"/>
      <c r="N234" s="162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133</v>
      </c>
      <c r="AU234" s="18" t="s">
        <v>84</v>
      </c>
    </row>
    <row r="235" spans="1:65" s="2" customFormat="1" ht="16.5" customHeight="1">
      <c r="A235" s="33"/>
      <c r="B235" s="144"/>
      <c r="C235" s="145" t="s">
        <v>564</v>
      </c>
      <c r="D235" s="145" t="s">
        <v>126</v>
      </c>
      <c r="E235" s="146" t="s">
        <v>1018</v>
      </c>
      <c r="F235" s="147" t="s">
        <v>1019</v>
      </c>
      <c r="G235" s="148" t="s">
        <v>286</v>
      </c>
      <c r="H235" s="149">
        <v>4</v>
      </c>
      <c r="I235" s="150"/>
      <c r="J235" s="151">
        <f>ROUND(I235*H235,2)</f>
        <v>0</v>
      </c>
      <c r="K235" s="147" t="s">
        <v>1</v>
      </c>
      <c r="L235" s="34"/>
      <c r="M235" s="152" t="s">
        <v>1</v>
      </c>
      <c r="N235" s="153" t="s">
        <v>41</v>
      </c>
      <c r="O235" s="59"/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6" t="s">
        <v>145</v>
      </c>
      <c r="AT235" s="156" t="s">
        <v>126</v>
      </c>
      <c r="AU235" s="156" t="s">
        <v>84</v>
      </c>
      <c r="AY235" s="18" t="s">
        <v>123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8" t="s">
        <v>84</v>
      </c>
      <c r="BK235" s="157">
        <f>ROUND(I235*H235,2)</f>
        <v>0</v>
      </c>
      <c r="BL235" s="18" t="s">
        <v>145</v>
      </c>
      <c r="BM235" s="156" t="s">
        <v>1020</v>
      </c>
    </row>
    <row r="236" spans="1:65" s="2" customFormat="1" ht="11.25">
      <c r="A236" s="33"/>
      <c r="B236" s="34"/>
      <c r="C236" s="33"/>
      <c r="D236" s="158" t="s">
        <v>133</v>
      </c>
      <c r="E236" s="33"/>
      <c r="F236" s="159" t="s">
        <v>1019</v>
      </c>
      <c r="G236" s="33"/>
      <c r="H236" s="33"/>
      <c r="I236" s="160"/>
      <c r="J236" s="33"/>
      <c r="K236" s="33"/>
      <c r="L236" s="34"/>
      <c r="M236" s="161"/>
      <c r="N236" s="162"/>
      <c r="O236" s="59"/>
      <c r="P236" s="59"/>
      <c r="Q236" s="59"/>
      <c r="R236" s="59"/>
      <c r="S236" s="59"/>
      <c r="T236" s="60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8" t="s">
        <v>133</v>
      </c>
      <c r="AU236" s="18" t="s">
        <v>84</v>
      </c>
    </row>
    <row r="237" spans="1:65" s="2" customFormat="1" ht="16.5" customHeight="1">
      <c r="A237" s="33"/>
      <c r="B237" s="144"/>
      <c r="C237" s="145" t="s">
        <v>577</v>
      </c>
      <c r="D237" s="145" t="s">
        <v>126</v>
      </c>
      <c r="E237" s="146" t="s">
        <v>1021</v>
      </c>
      <c r="F237" s="147" t="s">
        <v>1022</v>
      </c>
      <c r="G237" s="148" t="s">
        <v>189</v>
      </c>
      <c r="H237" s="149">
        <v>20</v>
      </c>
      <c r="I237" s="150"/>
      <c r="J237" s="151">
        <f>ROUND(I237*H237,2)</f>
        <v>0</v>
      </c>
      <c r="K237" s="147" t="s">
        <v>1</v>
      </c>
      <c r="L237" s="34"/>
      <c r="M237" s="152" t="s">
        <v>1</v>
      </c>
      <c r="N237" s="153" t="s">
        <v>41</v>
      </c>
      <c r="O237" s="59"/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6" t="s">
        <v>145</v>
      </c>
      <c r="AT237" s="156" t="s">
        <v>126</v>
      </c>
      <c r="AU237" s="156" t="s">
        <v>84</v>
      </c>
      <c r="AY237" s="18" t="s">
        <v>123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8" t="s">
        <v>84</v>
      </c>
      <c r="BK237" s="157">
        <f>ROUND(I237*H237,2)</f>
        <v>0</v>
      </c>
      <c r="BL237" s="18" t="s">
        <v>145</v>
      </c>
      <c r="BM237" s="156" t="s">
        <v>1023</v>
      </c>
    </row>
    <row r="238" spans="1:65" s="2" customFormat="1" ht="11.25">
      <c r="A238" s="33"/>
      <c r="B238" s="34"/>
      <c r="C238" s="33"/>
      <c r="D238" s="158" t="s">
        <v>133</v>
      </c>
      <c r="E238" s="33"/>
      <c r="F238" s="159" t="s">
        <v>1022</v>
      </c>
      <c r="G238" s="33"/>
      <c r="H238" s="33"/>
      <c r="I238" s="160"/>
      <c r="J238" s="33"/>
      <c r="K238" s="33"/>
      <c r="L238" s="34"/>
      <c r="M238" s="161"/>
      <c r="N238" s="162"/>
      <c r="O238" s="59"/>
      <c r="P238" s="59"/>
      <c r="Q238" s="59"/>
      <c r="R238" s="59"/>
      <c r="S238" s="59"/>
      <c r="T238" s="6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133</v>
      </c>
      <c r="AU238" s="18" t="s">
        <v>84</v>
      </c>
    </row>
    <row r="239" spans="1:65" s="2" customFormat="1" ht="16.5" customHeight="1">
      <c r="A239" s="33"/>
      <c r="B239" s="144"/>
      <c r="C239" s="145" t="s">
        <v>584</v>
      </c>
      <c r="D239" s="145" t="s">
        <v>126</v>
      </c>
      <c r="E239" s="146" t="s">
        <v>1024</v>
      </c>
      <c r="F239" s="147" t="s">
        <v>1025</v>
      </c>
      <c r="G239" s="148" t="s">
        <v>286</v>
      </c>
      <c r="H239" s="149">
        <v>3</v>
      </c>
      <c r="I239" s="150"/>
      <c r="J239" s="151">
        <f>ROUND(I239*H239,2)</f>
        <v>0</v>
      </c>
      <c r="K239" s="147" t="s">
        <v>1</v>
      </c>
      <c r="L239" s="34"/>
      <c r="M239" s="152" t="s">
        <v>1</v>
      </c>
      <c r="N239" s="153" t="s">
        <v>41</v>
      </c>
      <c r="O239" s="59"/>
      <c r="P239" s="154">
        <f>O239*H239</f>
        <v>0</v>
      </c>
      <c r="Q239" s="154">
        <v>0</v>
      </c>
      <c r="R239" s="154">
        <f>Q239*H239</f>
        <v>0</v>
      </c>
      <c r="S239" s="154">
        <v>0</v>
      </c>
      <c r="T239" s="15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6" t="s">
        <v>145</v>
      </c>
      <c r="AT239" s="156" t="s">
        <v>126</v>
      </c>
      <c r="AU239" s="156" t="s">
        <v>84</v>
      </c>
      <c r="AY239" s="18" t="s">
        <v>123</v>
      </c>
      <c r="BE239" s="157">
        <f>IF(N239="základní",J239,0)</f>
        <v>0</v>
      </c>
      <c r="BF239" s="157">
        <f>IF(N239="snížená",J239,0)</f>
        <v>0</v>
      </c>
      <c r="BG239" s="157">
        <f>IF(N239="zákl. přenesená",J239,0)</f>
        <v>0</v>
      </c>
      <c r="BH239" s="157">
        <f>IF(N239="sníž. přenesená",J239,0)</f>
        <v>0</v>
      </c>
      <c r="BI239" s="157">
        <f>IF(N239="nulová",J239,0)</f>
        <v>0</v>
      </c>
      <c r="BJ239" s="18" t="s">
        <v>84</v>
      </c>
      <c r="BK239" s="157">
        <f>ROUND(I239*H239,2)</f>
        <v>0</v>
      </c>
      <c r="BL239" s="18" t="s">
        <v>145</v>
      </c>
      <c r="BM239" s="156" t="s">
        <v>1026</v>
      </c>
    </row>
    <row r="240" spans="1:65" s="2" customFormat="1" ht="11.25">
      <c r="A240" s="33"/>
      <c r="B240" s="34"/>
      <c r="C240" s="33"/>
      <c r="D240" s="158" t="s">
        <v>133</v>
      </c>
      <c r="E240" s="33"/>
      <c r="F240" s="159" t="s">
        <v>1025</v>
      </c>
      <c r="G240" s="33"/>
      <c r="H240" s="33"/>
      <c r="I240" s="160"/>
      <c r="J240" s="33"/>
      <c r="K240" s="33"/>
      <c r="L240" s="34"/>
      <c r="M240" s="161"/>
      <c r="N240" s="162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133</v>
      </c>
      <c r="AU240" s="18" t="s">
        <v>84</v>
      </c>
    </row>
    <row r="241" spans="1:65" s="2" customFormat="1" ht="16.5" customHeight="1">
      <c r="A241" s="33"/>
      <c r="B241" s="144"/>
      <c r="C241" s="145" t="s">
        <v>588</v>
      </c>
      <c r="D241" s="145" t="s">
        <v>126</v>
      </c>
      <c r="E241" s="146" t="s">
        <v>1027</v>
      </c>
      <c r="F241" s="147" t="s">
        <v>1028</v>
      </c>
      <c r="G241" s="148" t="s">
        <v>247</v>
      </c>
      <c r="H241" s="149">
        <v>10</v>
      </c>
      <c r="I241" s="150"/>
      <c r="J241" s="151">
        <f>ROUND(I241*H241,2)</f>
        <v>0</v>
      </c>
      <c r="K241" s="147" t="s">
        <v>1</v>
      </c>
      <c r="L241" s="34"/>
      <c r="M241" s="152" t="s">
        <v>1</v>
      </c>
      <c r="N241" s="153" t="s">
        <v>41</v>
      </c>
      <c r="O241" s="59"/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6" t="s">
        <v>145</v>
      </c>
      <c r="AT241" s="156" t="s">
        <v>126</v>
      </c>
      <c r="AU241" s="156" t="s">
        <v>84</v>
      </c>
      <c r="AY241" s="18" t="s">
        <v>123</v>
      </c>
      <c r="BE241" s="157">
        <f>IF(N241="základní",J241,0)</f>
        <v>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8" t="s">
        <v>84</v>
      </c>
      <c r="BK241" s="157">
        <f>ROUND(I241*H241,2)</f>
        <v>0</v>
      </c>
      <c r="BL241" s="18" t="s">
        <v>145</v>
      </c>
      <c r="BM241" s="156" t="s">
        <v>1029</v>
      </c>
    </row>
    <row r="242" spans="1:65" s="2" customFormat="1" ht="11.25">
      <c r="A242" s="33"/>
      <c r="B242" s="34"/>
      <c r="C242" s="33"/>
      <c r="D242" s="158" t="s">
        <v>133</v>
      </c>
      <c r="E242" s="33"/>
      <c r="F242" s="159" t="s">
        <v>1028</v>
      </c>
      <c r="G242" s="33"/>
      <c r="H242" s="33"/>
      <c r="I242" s="160"/>
      <c r="J242" s="33"/>
      <c r="K242" s="33"/>
      <c r="L242" s="34"/>
      <c r="M242" s="161"/>
      <c r="N242" s="162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133</v>
      </c>
      <c r="AU242" s="18" t="s">
        <v>84</v>
      </c>
    </row>
    <row r="243" spans="1:65" s="2" customFormat="1" ht="16.5" customHeight="1">
      <c r="A243" s="33"/>
      <c r="B243" s="144"/>
      <c r="C243" s="145" t="s">
        <v>594</v>
      </c>
      <c r="D243" s="145" t="s">
        <v>126</v>
      </c>
      <c r="E243" s="146" t="s">
        <v>1030</v>
      </c>
      <c r="F243" s="147" t="s">
        <v>1031</v>
      </c>
      <c r="G243" s="148" t="s">
        <v>189</v>
      </c>
      <c r="H243" s="149">
        <v>60</v>
      </c>
      <c r="I243" s="150"/>
      <c r="J243" s="151">
        <f>ROUND(I243*H243,2)</f>
        <v>0</v>
      </c>
      <c r="K243" s="147" t="s">
        <v>1</v>
      </c>
      <c r="L243" s="34"/>
      <c r="M243" s="152" t="s">
        <v>1</v>
      </c>
      <c r="N243" s="153" t="s">
        <v>41</v>
      </c>
      <c r="O243" s="59"/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6" t="s">
        <v>145</v>
      </c>
      <c r="AT243" s="156" t="s">
        <v>126</v>
      </c>
      <c r="AU243" s="156" t="s">
        <v>84</v>
      </c>
      <c r="AY243" s="18" t="s">
        <v>123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8" t="s">
        <v>84</v>
      </c>
      <c r="BK243" s="157">
        <f>ROUND(I243*H243,2)</f>
        <v>0</v>
      </c>
      <c r="BL243" s="18" t="s">
        <v>145</v>
      </c>
      <c r="BM243" s="156" t="s">
        <v>1032</v>
      </c>
    </row>
    <row r="244" spans="1:65" s="2" customFormat="1" ht="11.25">
      <c r="A244" s="33"/>
      <c r="B244" s="34"/>
      <c r="C244" s="33"/>
      <c r="D244" s="158" t="s">
        <v>133</v>
      </c>
      <c r="E244" s="33"/>
      <c r="F244" s="159" t="s">
        <v>1031</v>
      </c>
      <c r="G244" s="33"/>
      <c r="H244" s="33"/>
      <c r="I244" s="160"/>
      <c r="J244" s="33"/>
      <c r="K244" s="33"/>
      <c r="L244" s="34"/>
      <c r="M244" s="161"/>
      <c r="N244" s="162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133</v>
      </c>
      <c r="AU244" s="18" t="s">
        <v>84</v>
      </c>
    </row>
    <row r="245" spans="1:65" s="2" customFormat="1" ht="21.75" customHeight="1">
      <c r="A245" s="33"/>
      <c r="B245" s="144"/>
      <c r="C245" s="145" t="s">
        <v>600</v>
      </c>
      <c r="D245" s="145" t="s">
        <v>126</v>
      </c>
      <c r="E245" s="146" t="s">
        <v>1033</v>
      </c>
      <c r="F245" s="147" t="s">
        <v>1034</v>
      </c>
      <c r="G245" s="148" t="s">
        <v>189</v>
      </c>
      <c r="H245" s="149">
        <v>60</v>
      </c>
      <c r="I245" s="150"/>
      <c r="J245" s="151">
        <f>ROUND(I245*H245,2)</f>
        <v>0</v>
      </c>
      <c r="K245" s="147" t="s">
        <v>1</v>
      </c>
      <c r="L245" s="34"/>
      <c r="M245" s="152" t="s">
        <v>1</v>
      </c>
      <c r="N245" s="153" t="s">
        <v>41</v>
      </c>
      <c r="O245" s="59"/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6" t="s">
        <v>145</v>
      </c>
      <c r="AT245" s="156" t="s">
        <v>126</v>
      </c>
      <c r="AU245" s="156" t="s">
        <v>84</v>
      </c>
      <c r="AY245" s="18" t="s">
        <v>123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8" t="s">
        <v>84</v>
      </c>
      <c r="BK245" s="157">
        <f>ROUND(I245*H245,2)</f>
        <v>0</v>
      </c>
      <c r="BL245" s="18" t="s">
        <v>145</v>
      </c>
      <c r="BM245" s="156" t="s">
        <v>1035</v>
      </c>
    </row>
    <row r="246" spans="1:65" s="2" customFormat="1" ht="11.25">
      <c r="A246" s="33"/>
      <c r="B246" s="34"/>
      <c r="C246" s="33"/>
      <c r="D246" s="158" t="s">
        <v>133</v>
      </c>
      <c r="E246" s="33"/>
      <c r="F246" s="159" t="s">
        <v>1034</v>
      </c>
      <c r="G246" s="33"/>
      <c r="H246" s="33"/>
      <c r="I246" s="160"/>
      <c r="J246" s="33"/>
      <c r="K246" s="33"/>
      <c r="L246" s="34"/>
      <c r="M246" s="161"/>
      <c r="N246" s="162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133</v>
      </c>
      <c r="AU246" s="18" t="s">
        <v>84</v>
      </c>
    </row>
    <row r="247" spans="1:65" s="12" customFormat="1" ht="25.9" customHeight="1">
      <c r="B247" s="131"/>
      <c r="D247" s="132" t="s">
        <v>75</v>
      </c>
      <c r="E247" s="133" t="s">
        <v>1036</v>
      </c>
      <c r="F247" s="133" t="s">
        <v>1037</v>
      </c>
      <c r="I247" s="134"/>
      <c r="J247" s="135">
        <f>BK247</f>
        <v>0</v>
      </c>
      <c r="L247" s="131"/>
      <c r="M247" s="136"/>
      <c r="N247" s="137"/>
      <c r="O247" s="137"/>
      <c r="P247" s="138">
        <f>SUM(P248:P275)</f>
        <v>0</v>
      </c>
      <c r="Q247" s="137"/>
      <c r="R247" s="138">
        <f>SUM(R248:R275)</f>
        <v>0</v>
      </c>
      <c r="S247" s="137"/>
      <c r="T247" s="139">
        <f>SUM(T248:T275)</f>
        <v>0</v>
      </c>
      <c r="AR247" s="132" t="s">
        <v>84</v>
      </c>
      <c r="AT247" s="140" t="s">
        <v>75</v>
      </c>
      <c r="AU247" s="140" t="s">
        <v>76</v>
      </c>
      <c r="AY247" s="132" t="s">
        <v>123</v>
      </c>
      <c r="BK247" s="141">
        <f>SUM(BK248:BK275)</f>
        <v>0</v>
      </c>
    </row>
    <row r="248" spans="1:65" s="2" customFormat="1" ht="16.5" customHeight="1">
      <c r="A248" s="33"/>
      <c r="B248" s="144"/>
      <c r="C248" s="145" t="s">
        <v>605</v>
      </c>
      <c r="D248" s="145" t="s">
        <v>126</v>
      </c>
      <c r="E248" s="146" t="s">
        <v>1038</v>
      </c>
      <c r="F248" s="147" t="s">
        <v>1039</v>
      </c>
      <c r="G248" s="148" t="s">
        <v>1040</v>
      </c>
      <c r="H248" s="149">
        <v>8</v>
      </c>
      <c r="I248" s="150"/>
      <c r="J248" s="151">
        <f>ROUND(I248*H248,2)</f>
        <v>0</v>
      </c>
      <c r="K248" s="147" t="s">
        <v>1</v>
      </c>
      <c r="L248" s="34"/>
      <c r="M248" s="152" t="s">
        <v>1</v>
      </c>
      <c r="N248" s="153" t="s">
        <v>41</v>
      </c>
      <c r="O248" s="59"/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6" t="s">
        <v>145</v>
      </c>
      <c r="AT248" s="156" t="s">
        <v>126</v>
      </c>
      <c r="AU248" s="156" t="s">
        <v>84</v>
      </c>
      <c r="AY248" s="18" t="s">
        <v>123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8" t="s">
        <v>84</v>
      </c>
      <c r="BK248" s="157">
        <f>ROUND(I248*H248,2)</f>
        <v>0</v>
      </c>
      <c r="BL248" s="18" t="s">
        <v>145</v>
      </c>
      <c r="BM248" s="156" t="s">
        <v>1041</v>
      </c>
    </row>
    <row r="249" spans="1:65" s="2" customFormat="1" ht="11.25">
      <c r="A249" s="33"/>
      <c r="B249" s="34"/>
      <c r="C249" s="33"/>
      <c r="D249" s="158" t="s">
        <v>133</v>
      </c>
      <c r="E249" s="33"/>
      <c r="F249" s="159" t="s">
        <v>1039</v>
      </c>
      <c r="G249" s="33"/>
      <c r="H249" s="33"/>
      <c r="I249" s="160"/>
      <c r="J249" s="33"/>
      <c r="K249" s="33"/>
      <c r="L249" s="34"/>
      <c r="M249" s="161"/>
      <c r="N249" s="162"/>
      <c r="O249" s="59"/>
      <c r="P249" s="59"/>
      <c r="Q249" s="59"/>
      <c r="R249" s="59"/>
      <c r="S249" s="59"/>
      <c r="T249" s="60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8" t="s">
        <v>133</v>
      </c>
      <c r="AU249" s="18" t="s">
        <v>84</v>
      </c>
    </row>
    <row r="250" spans="1:65" s="2" customFormat="1" ht="16.5" customHeight="1">
      <c r="A250" s="33"/>
      <c r="B250" s="144"/>
      <c r="C250" s="145" t="s">
        <v>611</v>
      </c>
      <c r="D250" s="145" t="s">
        <v>126</v>
      </c>
      <c r="E250" s="146" t="s">
        <v>1042</v>
      </c>
      <c r="F250" s="147" t="s">
        <v>1043</v>
      </c>
      <c r="G250" s="148" t="s">
        <v>1040</v>
      </c>
      <c r="H250" s="149">
        <v>30</v>
      </c>
      <c r="I250" s="150"/>
      <c r="J250" s="151">
        <f>ROUND(I250*H250,2)</f>
        <v>0</v>
      </c>
      <c r="K250" s="147" t="s">
        <v>1</v>
      </c>
      <c r="L250" s="34"/>
      <c r="M250" s="152" t="s">
        <v>1</v>
      </c>
      <c r="N250" s="153" t="s">
        <v>41</v>
      </c>
      <c r="O250" s="59"/>
      <c r="P250" s="154">
        <f>O250*H250</f>
        <v>0</v>
      </c>
      <c r="Q250" s="154">
        <v>0</v>
      </c>
      <c r="R250" s="154">
        <f>Q250*H250</f>
        <v>0</v>
      </c>
      <c r="S250" s="154">
        <v>0</v>
      </c>
      <c r="T250" s="15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6" t="s">
        <v>145</v>
      </c>
      <c r="AT250" s="156" t="s">
        <v>126</v>
      </c>
      <c r="AU250" s="156" t="s">
        <v>84</v>
      </c>
      <c r="AY250" s="18" t="s">
        <v>123</v>
      </c>
      <c r="BE250" s="157">
        <f>IF(N250="základní",J250,0)</f>
        <v>0</v>
      </c>
      <c r="BF250" s="157">
        <f>IF(N250="snížená",J250,0)</f>
        <v>0</v>
      </c>
      <c r="BG250" s="157">
        <f>IF(N250="zákl. přenesená",J250,0)</f>
        <v>0</v>
      </c>
      <c r="BH250" s="157">
        <f>IF(N250="sníž. přenesená",J250,0)</f>
        <v>0</v>
      </c>
      <c r="BI250" s="157">
        <f>IF(N250="nulová",J250,0)</f>
        <v>0</v>
      </c>
      <c r="BJ250" s="18" t="s">
        <v>84</v>
      </c>
      <c r="BK250" s="157">
        <f>ROUND(I250*H250,2)</f>
        <v>0</v>
      </c>
      <c r="BL250" s="18" t="s">
        <v>145</v>
      </c>
      <c r="BM250" s="156" t="s">
        <v>1044</v>
      </c>
    </row>
    <row r="251" spans="1:65" s="2" customFormat="1" ht="11.25">
      <c r="A251" s="33"/>
      <c r="B251" s="34"/>
      <c r="C251" s="33"/>
      <c r="D251" s="158" t="s">
        <v>133</v>
      </c>
      <c r="E251" s="33"/>
      <c r="F251" s="159" t="s">
        <v>1043</v>
      </c>
      <c r="G251" s="33"/>
      <c r="H251" s="33"/>
      <c r="I251" s="160"/>
      <c r="J251" s="33"/>
      <c r="K251" s="33"/>
      <c r="L251" s="34"/>
      <c r="M251" s="161"/>
      <c r="N251" s="162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133</v>
      </c>
      <c r="AU251" s="18" t="s">
        <v>84</v>
      </c>
    </row>
    <row r="252" spans="1:65" s="2" customFormat="1" ht="16.5" customHeight="1">
      <c r="A252" s="33"/>
      <c r="B252" s="144"/>
      <c r="C252" s="145" t="s">
        <v>616</v>
      </c>
      <c r="D252" s="145" t="s">
        <v>126</v>
      </c>
      <c r="E252" s="146" t="s">
        <v>1045</v>
      </c>
      <c r="F252" s="147" t="s">
        <v>1046</v>
      </c>
      <c r="G252" s="148" t="s">
        <v>905</v>
      </c>
      <c r="H252" s="149">
        <v>7</v>
      </c>
      <c r="I252" s="150"/>
      <c r="J252" s="151">
        <f>ROUND(I252*H252,2)</f>
        <v>0</v>
      </c>
      <c r="K252" s="147" t="s">
        <v>1</v>
      </c>
      <c r="L252" s="34"/>
      <c r="M252" s="152" t="s">
        <v>1</v>
      </c>
      <c r="N252" s="153" t="s">
        <v>41</v>
      </c>
      <c r="O252" s="59"/>
      <c r="P252" s="154">
        <f>O252*H252</f>
        <v>0</v>
      </c>
      <c r="Q252" s="154">
        <v>0</v>
      </c>
      <c r="R252" s="154">
        <f>Q252*H252</f>
        <v>0</v>
      </c>
      <c r="S252" s="154">
        <v>0</v>
      </c>
      <c r="T252" s="155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6" t="s">
        <v>145</v>
      </c>
      <c r="AT252" s="156" t="s">
        <v>126</v>
      </c>
      <c r="AU252" s="156" t="s">
        <v>84</v>
      </c>
      <c r="AY252" s="18" t="s">
        <v>123</v>
      </c>
      <c r="BE252" s="157">
        <f>IF(N252="základní",J252,0)</f>
        <v>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8" t="s">
        <v>84</v>
      </c>
      <c r="BK252" s="157">
        <f>ROUND(I252*H252,2)</f>
        <v>0</v>
      </c>
      <c r="BL252" s="18" t="s">
        <v>145</v>
      </c>
      <c r="BM252" s="156" t="s">
        <v>1047</v>
      </c>
    </row>
    <row r="253" spans="1:65" s="2" customFormat="1" ht="11.25">
      <c r="A253" s="33"/>
      <c r="B253" s="34"/>
      <c r="C253" s="33"/>
      <c r="D253" s="158" t="s">
        <v>133</v>
      </c>
      <c r="E253" s="33"/>
      <c r="F253" s="159" t="s">
        <v>1046</v>
      </c>
      <c r="G253" s="33"/>
      <c r="H253" s="33"/>
      <c r="I253" s="160"/>
      <c r="J253" s="33"/>
      <c r="K253" s="33"/>
      <c r="L253" s="34"/>
      <c r="M253" s="161"/>
      <c r="N253" s="162"/>
      <c r="O253" s="59"/>
      <c r="P253" s="59"/>
      <c r="Q253" s="59"/>
      <c r="R253" s="59"/>
      <c r="S253" s="59"/>
      <c r="T253" s="60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8" t="s">
        <v>133</v>
      </c>
      <c r="AU253" s="18" t="s">
        <v>84</v>
      </c>
    </row>
    <row r="254" spans="1:65" s="2" customFormat="1" ht="16.5" customHeight="1">
      <c r="A254" s="33"/>
      <c r="B254" s="144"/>
      <c r="C254" s="145" t="s">
        <v>621</v>
      </c>
      <c r="D254" s="145" t="s">
        <v>126</v>
      </c>
      <c r="E254" s="146" t="s">
        <v>1048</v>
      </c>
      <c r="F254" s="147" t="s">
        <v>1049</v>
      </c>
      <c r="G254" s="148" t="s">
        <v>1040</v>
      </c>
      <c r="H254" s="149">
        <v>1</v>
      </c>
      <c r="I254" s="150"/>
      <c r="J254" s="151">
        <f>ROUND(I254*H254,2)</f>
        <v>0</v>
      </c>
      <c r="K254" s="147" t="s">
        <v>1</v>
      </c>
      <c r="L254" s="34"/>
      <c r="M254" s="152" t="s">
        <v>1</v>
      </c>
      <c r="N254" s="153" t="s">
        <v>41</v>
      </c>
      <c r="O254" s="59"/>
      <c r="P254" s="154">
        <f>O254*H254</f>
        <v>0</v>
      </c>
      <c r="Q254" s="154">
        <v>0</v>
      </c>
      <c r="R254" s="154">
        <f>Q254*H254</f>
        <v>0</v>
      </c>
      <c r="S254" s="154">
        <v>0</v>
      </c>
      <c r="T254" s="15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6" t="s">
        <v>145</v>
      </c>
      <c r="AT254" s="156" t="s">
        <v>126</v>
      </c>
      <c r="AU254" s="156" t="s">
        <v>84</v>
      </c>
      <c r="AY254" s="18" t="s">
        <v>123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8" t="s">
        <v>84</v>
      </c>
      <c r="BK254" s="157">
        <f>ROUND(I254*H254,2)</f>
        <v>0</v>
      </c>
      <c r="BL254" s="18" t="s">
        <v>145</v>
      </c>
      <c r="BM254" s="156" t="s">
        <v>1050</v>
      </c>
    </row>
    <row r="255" spans="1:65" s="2" customFormat="1" ht="11.25">
      <c r="A255" s="33"/>
      <c r="B255" s="34"/>
      <c r="C255" s="33"/>
      <c r="D255" s="158" t="s">
        <v>133</v>
      </c>
      <c r="E255" s="33"/>
      <c r="F255" s="159" t="s">
        <v>1049</v>
      </c>
      <c r="G255" s="33"/>
      <c r="H255" s="33"/>
      <c r="I255" s="160"/>
      <c r="J255" s="33"/>
      <c r="K255" s="33"/>
      <c r="L255" s="34"/>
      <c r="M255" s="161"/>
      <c r="N255" s="162"/>
      <c r="O255" s="59"/>
      <c r="P255" s="59"/>
      <c r="Q255" s="59"/>
      <c r="R255" s="59"/>
      <c r="S255" s="59"/>
      <c r="T255" s="6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8" t="s">
        <v>133</v>
      </c>
      <c r="AU255" s="18" t="s">
        <v>84</v>
      </c>
    </row>
    <row r="256" spans="1:65" s="2" customFormat="1" ht="16.5" customHeight="1">
      <c r="A256" s="33"/>
      <c r="B256" s="144"/>
      <c r="C256" s="145" t="s">
        <v>625</v>
      </c>
      <c r="D256" s="145" t="s">
        <v>126</v>
      </c>
      <c r="E256" s="146" t="s">
        <v>1051</v>
      </c>
      <c r="F256" s="147" t="s">
        <v>1052</v>
      </c>
      <c r="G256" s="148" t="s">
        <v>1040</v>
      </c>
      <c r="H256" s="149">
        <v>6</v>
      </c>
      <c r="I256" s="150"/>
      <c r="J256" s="151">
        <f>ROUND(I256*H256,2)</f>
        <v>0</v>
      </c>
      <c r="K256" s="147" t="s">
        <v>1</v>
      </c>
      <c r="L256" s="34"/>
      <c r="M256" s="152" t="s">
        <v>1</v>
      </c>
      <c r="N256" s="153" t="s">
        <v>41</v>
      </c>
      <c r="O256" s="59"/>
      <c r="P256" s="154">
        <f>O256*H256</f>
        <v>0</v>
      </c>
      <c r="Q256" s="154">
        <v>0</v>
      </c>
      <c r="R256" s="154">
        <f>Q256*H256</f>
        <v>0</v>
      </c>
      <c r="S256" s="154">
        <v>0</v>
      </c>
      <c r="T256" s="15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6" t="s">
        <v>145</v>
      </c>
      <c r="AT256" s="156" t="s">
        <v>126</v>
      </c>
      <c r="AU256" s="156" t="s">
        <v>84</v>
      </c>
      <c r="AY256" s="18" t="s">
        <v>123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8" t="s">
        <v>84</v>
      </c>
      <c r="BK256" s="157">
        <f>ROUND(I256*H256,2)</f>
        <v>0</v>
      </c>
      <c r="BL256" s="18" t="s">
        <v>145</v>
      </c>
      <c r="BM256" s="156" t="s">
        <v>1053</v>
      </c>
    </row>
    <row r="257" spans="1:65" s="2" customFormat="1" ht="11.25">
      <c r="A257" s="33"/>
      <c r="B257" s="34"/>
      <c r="C257" s="33"/>
      <c r="D257" s="158" t="s">
        <v>133</v>
      </c>
      <c r="E257" s="33"/>
      <c r="F257" s="159" t="s">
        <v>1052</v>
      </c>
      <c r="G257" s="33"/>
      <c r="H257" s="33"/>
      <c r="I257" s="160"/>
      <c r="J257" s="33"/>
      <c r="K257" s="33"/>
      <c r="L257" s="34"/>
      <c r="M257" s="161"/>
      <c r="N257" s="162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133</v>
      </c>
      <c r="AU257" s="18" t="s">
        <v>84</v>
      </c>
    </row>
    <row r="258" spans="1:65" s="2" customFormat="1" ht="16.5" customHeight="1">
      <c r="A258" s="33"/>
      <c r="B258" s="144"/>
      <c r="C258" s="145" t="s">
        <v>630</v>
      </c>
      <c r="D258" s="145" t="s">
        <v>126</v>
      </c>
      <c r="E258" s="146" t="s">
        <v>1054</v>
      </c>
      <c r="F258" s="147" t="s">
        <v>1055</v>
      </c>
      <c r="G258" s="148" t="s">
        <v>1040</v>
      </c>
      <c r="H258" s="149">
        <v>3</v>
      </c>
      <c r="I258" s="150"/>
      <c r="J258" s="151">
        <f>ROUND(I258*H258,2)</f>
        <v>0</v>
      </c>
      <c r="K258" s="147" t="s">
        <v>1</v>
      </c>
      <c r="L258" s="34"/>
      <c r="M258" s="152" t="s">
        <v>1</v>
      </c>
      <c r="N258" s="153" t="s">
        <v>41</v>
      </c>
      <c r="O258" s="59"/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6" t="s">
        <v>145</v>
      </c>
      <c r="AT258" s="156" t="s">
        <v>126</v>
      </c>
      <c r="AU258" s="156" t="s">
        <v>84</v>
      </c>
      <c r="AY258" s="18" t="s">
        <v>123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8" t="s">
        <v>84</v>
      </c>
      <c r="BK258" s="157">
        <f>ROUND(I258*H258,2)</f>
        <v>0</v>
      </c>
      <c r="BL258" s="18" t="s">
        <v>145</v>
      </c>
      <c r="BM258" s="156" t="s">
        <v>1056</v>
      </c>
    </row>
    <row r="259" spans="1:65" s="2" customFormat="1" ht="11.25">
      <c r="A259" s="33"/>
      <c r="B259" s="34"/>
      <c r="C259" s="33"/>
      <c r="D259" s="158" t="s">
        <v>133</v>
      </c>
      <c r="E259" s="33"/>
      <c r="F259" s="159" t="s">
        <v>1055</v>
      </c>
      <c r="G259" s="33"/>
      <c r="H259" s="33"/>
      <c r="I259" s="160"/>
      <c r="J259" s="33"/>
      <c r="K259" s="33"/>
      <c r="L259" s="34"/>
      <c r="M259" s="161"/>
      <c r="N259" s="162"/>
      <c r="O259" s="59"/>
      <c r="P259" s="59"/>
      <c r="Q259" s="59"/>
      <c r="R259" s="59"/>
      <c r="S259" s="59"/>
      <c r="T259" s="60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133</v>
      </c>
      <c r="AU259" s="18" t="s">
        <v>84</v>
      </c>
    </row>
    <row r="260" spans="1:65" s="2" customFormat="1" ht="16.5" customHeight="1">
      <c r="A260" s="33"/>
      <c r="B260" s="144"/>
      <c r="C260" s="145" t="s">
        <v>634</v>
      </c>
      <c r="D260" s="145" t="s">
        <v>126</v>
      </c>
      <c r="E260" s="146" t="s">
        <v>1057</v>
      </c>
      <c r="F260" s="147" t="s">
        <v>1058</v>
      </c>
      <c r="G260" s="148" t="s">
        <v>1040</v>
      </c>
      <c r="H260" s="149">
        <v>8</v>
      </c>
      <c r="I260" s="150"/>
      <c r="J260" s="151">
        <f>ROUND(I260*H260,2)</f>
        <v>0</v>
      </c>
      <c r="K260" s="147" t="s">
        <v>1</v>
      </c>
      <c r="L260" s="34"/>
      <c r="M260" s="152" t="s">
        <v>1</v>
      </c>
      <c r="N260" s="153" t="s">
        <v>41</v>
      </c>
      <c r="O260" s="59"/>
      <c r="P260" s="154">
        <f>O260*H260</f>
        <v>0</v>
      </c>
      <c r="Q260" s="154">
        <v>0</v>
      </c>
      <c r="R260" s="154">
        <f>Q260*H260</f>
        <v>0</v>
      </c>
      <c r="S260" s="154">
        <v>0</v>
      </c>
      <c r="T260" s="15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6" t="s">
        <v>145</v>
      </c>
      <c r="AT260" s="156" t="s">
        <v>126</v>
      </c>
      <c r="AU260" s="156" t="s">
        <v>84</v>
      </c>
      <c r="AY260" s="18" t="s">
        <v>123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8" t="s">
        <v>84</v>
      </c>
      <c r="BK260" s="157">
        <f>ROUND(I260*H260,2)</f>
        <v>0</v>
      </c>
      <c r="BL260" s="18" t="s">
        <v>145</v>
      </c>
      <c r="BM260" s="156" t="s">
        <v>1059</v>
      </c>
    </row>
    <row r="261" spans="1:65" s="2" customFormat="1" ht="11.25">
      <c r="A261" s="33"/>
      <c r="B261" s="34"/>
      <c r="C261" s="33"/>
      <c r="D261" s="158" t="s">
        <v>133</v>
      </c>
      <c r="E261" s="33"/>
      <c r="F261" s="159" t="s">
        <v>1058</v>
      </c>
      <c r="G261" s="33"/>
      <c r="H261" s="33"/>
      <c r="I261" s="160"/>
      <c r="J261" s="33"/>
      <c r="K261" s="33"/>
      <c r="L261" s="34"/>
      <c r="M261" s="161"/>
      <c r="N261" s="162"/>
      <c r="O261" s="59"/>
      <c r="P261" s="59"/>
      <c r="Q261" s="59"/>
      <c r="R261" s="59"/>
      <c r="S261" s="59"/>
      <c r="T261" s="60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133</v>
      </c>
      <c r="AU261" s="18" t="s">
        <v>84</v>
      </c>
    </row>
    <row r="262" spans="1:65" s="2" customFormat="1" ht="16.5" customHeight="1">
      <c r="A262" s="33"/>
      <c r="B262" s="144"/>
      <c r="C262" s="145" t="s">
        <v>638</v>
      </c>
      <c r="D262" s="145" t="s">
        <v>126</v>
      </c>
      <c r="E262" s="146" t="s">
        <v>1060</v>
      </c>
      <c r="F262" s="147" t="s">
        <v>1061</v>
      </c>
      <c r="G262" s="148" t="s">
        <v>1040</v>
      </c>
      <c r="H262" s="149">
        <v>4</v>
      </c>
      <c r="I262" s="150"/>
      <c r="J262" s="151">
        <f>ROUND(I262*H262,2)</f>
        <v>0</v>
      </c>
      <c r="K262" s="147" t="s">
        <v>1</v>
      </c>
      <c r="L262" s="34"/>
      <c r="M262" s="152" t="s">
        <v>1</v>
      </c>
      <c r="N262" s="153" t="s">
        <v>41</v>
      </c>
      <c r="O262" s="59"/>
      <c r="P262" s="154">
        <f>O262*H262</f>
        <v>0</v>
      </c>
      <c r="Q262" s="154">
        <v>0</v>
      </c>
      <c r="R262" s="154">
        <f>Q262*H262</f>
        <v>0</v>
      </c>
      <c r="S262" s="154">
        <v>0</v>
      </c>
      <c r="T262" s="15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6" t="s">
        <v>145</v>
      </c>
      <c r="AT262" s="156" t="s">
        <v>126</v>
      </c>
      <c r="AU262" s="156" t="s">
        <v>84</v>
      </c>
      <c r="AY262" s="18" t="s">
        <v>123</v>
      </c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8" t="s">
        <v>84</v>
      </c>
      <c r="BK262" s="157">
        <f>ROUND(I262*H262,2)</f>
        <v>0</v>
      </c>
      <c r="BL262" s="18" t="s">
        <v>145</v>
      </c>
      <c r="BM262" s="156" t="s">
        <v>1062</v>
      </c>
    </row>
    <row r="263" spans="1:65" s="2" customFormat="1" ht="11.25">
      <c r="A263" s="33"/>
      <c r="B263" s="34"/>
      <c r="C263" s="33"/>
      <c r="D263" s="158" t="s">
        <v>133</v>
      </c>
      <c r="E263" s="33"/>
      <c r="F263" s="159" t="s">
        <v>1061</v>
      </c>
      <c r="G263" s="33"/>
      <c r="H263" s="33"/>
      <c r="I263" s="160"/>
      <c r="J263" s="33"/>
      <c r="K263" s="33"/>
      <c r="L263" s="34"/>
      <c r="M263" s="161"/>
      <c r="N263" s="162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133</v>
      </c>
      <c r="AU263" s="18" t="s">
        <v>84</v>
      </c>
    </row>
    <row r="264" spans="1:65" s="2" customFormat="1" ht="16.5" customHeight="1">
      <c r="A264" s="33"/>
      <c r="B264" s="144"/>
      <c r="C264" s="145" t="s">
        <v>642</v>
      </c>
      <c r="D264" s="145" t="s">
        <v>126</v>
      </c>
      <c r="E264" s="146" t="s">
        <v>1063</v>
      </c>
      <c r="F264" s="147" t="s">
        <v>1064</v>
      </c>
      <c r="G264" s="148" t="s">
        <v>1040</v>
      </c>
      <c r="H264" s="149">
        <v>16</v>
      </c>
      <c r="I264" s="150"/>
      <c r="J264" s="151">
        <f>ROUND(I264*H264,2)</f>
        <v>0</v>
      </c>
      <c r="K264" s="147" t="s">
        <v>1</v>
      </c>
      <c r="L264" s="34"/>
      <c r="M264" s="152" t="s">
        <v>1</v>
      </c>
      <c r="N264" s="153" t="s">
        <v>41</v>
      </c>
      <c r="O264" s="59"/>
      <c r="P264" s="154">
        <f>O264*H264</f>
        <v>0</v>
      </c>
      <c r="Q264" s="154">
        <v>0</v>
      </c>
      <c r="R264" s="154">
        <f>Q264*H264</f>
        <v>0</v>
      </c>
      <c r="S264" s="154">
        <v>0</v>
      </c>
      <c r="T264" s="15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6" t="s">
        <v>145</v>
      </c>
      <c r="AT264" s="156" t="s">
        <v>126</v>
      </c>
      <c r="AU264" s="156" t="s">
        <v>84</v>
      </c>
      <c r="AY264" s="18" t="s">
        <v>123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8" t="s">
        <v>84</v>
      </c>
      <c r="BK264" s="157">
        <f>ROUND(I264*H264,2)</f>
        <v>0</v>
      </c>
      <c r="BL264" s="18" t="s">
        <v>145</v>
      </c>
      <c r="BM264" s="156" t="s">
        <v>1065</v>
      </c>
    </row>
    <row r="265" spans="1:65" s="2" customFormat="1" ht="11.25">
      <c r="A265" s="33"/>
      <c r="B265" s="34"/>
      <c r="C265" s="33"/>
      <c r="D265" s="158" t="s">
        <v>133</v>
      </c>
      <c r="E265" s="33"/>
      <c r="F265" s="159" t="s">
        <v>1064</v>
      </c>
      <c r="G265" s="33"/>
      <c r="H265" s="33"/>
      <c r="I265" s="160"/>
      <c r="J265" s="33"/>
      <c r="K265" s="33"/>
      <c r="L265" s="34"/>
      <c r="M265" s="161"/>
      <c r="N265" s="162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133</v>
      </c>
      <c r="AU265" s="18" t="s">
        <v>84</v>
      </c>
    </row>
    <row r="266" spans="1:65" s="2" customFormat="1" ht="16.5" customHeight="1">
      <c r="A266" s="33"/>
      <c r="B266" s="144"/>
      <c r="C266" s="145" t="s">
        <v>648</v>
      </c>
      <c r="D266" s="145" t="s">
        <v>126</v>
      </c>
      <c r="E266" s="146" t="s">
        <v>1066</v>
      </c>
      <c r="F266" s="147" t="s">
        <v>1067</v>
      </c>
      <c r="G266" s="148" t="s">
        <v>1040</v>
      </c>
      <c r="H266" s="149">
        <v>4</v>
      </c>
      <c r="I266" s="150"/>
      <c r="J266" s="151">
        <f>ROUND(I266*H266,2)</f>
        <v>0</v>
      </c>
      <c r="K266" s="147" t="s">
        <v>1</v>
      </c>
      <c r="L266" s="34"/>
      <c r="M266" s="152" t="s">
        <v>1</v>
      </c>
      <c r="N266" s="153" t="s">
        <v>41</v>
      </c>
      <c r="O266" s="59"/>
      <c r="P266" s="154">
        <f>O266*H266</f>
        <v>0</v>
      </c>
      <c r="Q266" s="154">
        <v>0</v>
      </c>
      <c r="R266" s="154">
        <f>Q266*H266</f>
        <v>0</v>
      </c>
      <c r="S266" s="154">
        <v>0</v>
      </c>
      <c r="T266" s="155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6" t="s">
        <v>145</v>
      </c>
      <c r="AT266" s="156" t="s">
        <v>126</v>
      </c>
      <c r="AU266" s="156" t="s">
        <v>84</v>
      </c>
      <c r="AY266" s="18" t="s">
        <v>123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8" t="s">
        <v>84</v>
      </c>
      <c r="BK266" s="157">
        <f>ROUND(I266*H266,2)</f>
        <v>0</v>
      </c>
      <c r="BL266" s="18" t="s">
        <v>145</v>
      </c>
      <c r="BM266" s="156" t="s">
        <v>1068</v>
      </c>
    </row>
    <row r="267" spans="1:65" s="2" customFormat="1" ht="11.25">
      <c r="A267" s="33"/>
      <c r="B267" s="34"/>
      <c r="C267" s="33"/>
      <c r="D267" s="158" t="s">
        <v>133</v>
      </c>
      <c r="E267" s="33"/>
      <c r="F267" s="159" t="s">
        <v>1067</v>
      </c>
      <c r="G267" s="33"/>
      <c r="H267" s="33"/>
      <c r="I267" s="160"/>
      <c r="J267" s="33"/>
      <c r="K267" s="33"/>
      <c r="L267" s="34"/>
      <c r="M267" s="161"/>
      <c r="N267" s="162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133</v>
      </c>
      <c r="AU267" s="18" t="s">
        <v>84</v>
      </c>
    </row>
    <row r="268" spans="1:65" s="2" customFormat="1" ht="16.5" customHeight="1">
      <c r="A268" s="33"/>
      <c r="B268" s="144"/>
      <c r="C268" s="145" t="s">
        <v>655</v>
      </c>
      <c r="D268" s="145" t="s">
        <v>126</v>
      </c>
      <c r="E268" s="146" t="s">
        <v>1069</v>
      </c>
      <c r="F268" s="147" t="s">
        <v>167</v>
      </c>
      <c r="G268" s="148" t="s">
        <v>1070</v>
      </c>
      <c r="H268" s="149">
        <v>1</v>
      </c>
      <c r="I268" s="150"/>
      <c r="J268" s="151">
        <f>ROUND(I268*H268,2)</f>
        <v>0</v>
      </c>
      <c r="K268" s="147" t="s">
        <v>1</v>
      </c>
      <c r="L268" s="34"/>
      <c r="M268" s="152" t="s">
        <v>1</v>
      </c>
      <c r="N268" s="153" t="s">
        <v>41</v>
      </c>
      <c r="O268" s="59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6" t="s">
        <v>145</v>
      </c>
      <c r="AT268" s="156" t="s">
        <v>126</v>
      </c>
      <c r="AU268" s="156" t="s">
        <v>84</v>
      </c>
      <c r="AY268" s="18" t="s">
        <v>123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8" t="s">
        <v>84</v>
      </c>
      <c r="BK268" s="157">
        <f>ROUND(I268*H268,2)</f>
        <v>0</v>
      </c>
      <c r="BL268" s="18" t="s">
        <v>145</v>
      </c>
      <c r="BM268" s="156" t="s">
        <v>1071</v>
      </c>
    </row>
    <row r="269" spans="1:65" s="2" customFormat="1" ht="11.25">
      <c r="A269" s="33"/>
      <c r="B269" s="34"/>
      <c r="C269" s="33"/>
      <c r="D269" s="158" t="s">
        <v>133</v>
      </c>
      <c r="E269" s="33"/>
      <c r="F269" s="159" t="s">
        <v>167</v>
      </c>
      <c r="G269" s="33"/>
      <c r="H269" s="33"/>
      <c r="I269" s="160"/>
      <c r="J269" s="33"/>
      <c r="K269" s="33"/>
      <c r="L269" s="34"/>
      <c r="M269" s="161"/>
      <c r="N269" s="162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133</v>
      </c>
      <c r="AU269" s="18" t="s">
        <v>84</v>
      </c>
    </row>
    <row r="270" spans="1:65" s="2" customFormat="1" ht="16.5" customHeight="1">
      <c r="A270" s="33"/>
      <c r="B270" s="144"/>
      <c r="C270" s="145" t="s">
        <v>661</v>
      </c>
      <c r="D270" s="145" t="s">
        <v>126</v>
      </c>
      <c r="E270" s="146" t="s">
        <v>1072</v>
      </c>
      <c r="F270" s="147" t="s">
        <v>1073</v>
      </c>
      <c r="G270" s="148" t="s">
        <v>1040</v>
      </c>
      <c r="H270" s="149">
        <v>12</v>
      </c>
      <c r="I270" s="150"/>
      <c r="J270" s="151">
        <f>ROUND(I270*H270,2)</f>
        <v>0</v>
      </c>
      <c r="K270" s="147" t="s">
        <v>1</v>
      </c>
      <c r="L270" s="34"/>
      <c r="M270" s="152" t="s">
        <v>1</v>
      </c>
      <c r="N270" s="153" t="s">
        <v>41</v>
      </c>
      <c r="O270" s="59"/>
      <c r="P270" s="154">
        <f>O270*H270</f>
        <v>0</v>
      </c>
      <c r="Q270" s="154">
        <v>0</v>
      </c>
      <c r="R270" s="154">
        <f>Q270*H270</f>
        <v>0</v>
      </c>
      <c r="S270" s="154">
        <v>0</v>
      </c>
      <c r="T270" s="155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6" t="s">
        <v>145</v>
      </c>
      <c r="AT270" s="156" t="s">
        <v>126</v>
      </c>
      <c r="AU270" s="156" t="s">
        <v>84</v>
      </c>
      <c r="AY270" s="18" t="s">
        <v>123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8" t="s">
        <v>84</v>
      </c>
      <c r="BK270" s="157">
        <f>ROUND(I270*H270,2)</f>
        <v>0</v>
      </c>
      <c r="BL270" s="18" t="s">
        <v>145</v>
      </c>
      <c r="BM270" s="156" t="s">
        <v>1074</v>
      </c>
    </row>
    <row r="271" spans="1:65" s="2" customFormat="1" ht="11.25">
      <c r="A271" s="33"/>
      <c r="B271" s="34"/>
      <c r="C271" s="33"/>
      <c r="D271" s="158" t="s">
        <v>133</v>
      </c>
      <c r="E271" s="33"/>
      <c r="F271" s="159" t="s">
        <v>1073</v>
      </c>
      <c r="G271" s="33"/>
      <c r="H271" s="33"/>
      <c r="I271" s="160"/>
      <c r="J271" s="33"/>
      <c r="K271" s="33"/>
      <c r="L271" s="34"/>
      <c r="M271" s="161"/>
      <c r="N271" s="162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133</v>
      </c>
      <c r="AU271" s="18" t="s">
        <v>84</v>
      </c>
    </row>
    <row r="272" spans="1:65" s="2" customFormat="1" ht="16.5" customHeight="1">
      <c r="A272" s="33"/>
      <c r="B272" s="144"/>
      <c r="C272" s="145" t="s">
        <v>666</v>
      </c>
      <c r="D272" s="145" t="s">
        <v>126</v>
      </c>
      <c r="E272" s="146" t="s">
        <v>1075</v>
      </c>
      <c r="F272" s="147" t="s">
        <v>1076</v>
      </c>
      <c r="G272" s="148" t="s">
        <v>1070</v>
      </c>
      <c r="H272" s="149">
        <v>1</v>
      </c>
      <c r="I272" s="150"/>
      <c r="J272" s="151">
        <f>ROUND(I272*H272,2)</f>
        <v>0</v>
      </c>
      <c r="K272" s="147" t="s">
        <v>1</v>
      </c>
      <c r="L272" s="34"/>
      <c r="M272" s="152" t="s">
        <v>1</v>
      </c>
      <c r="N272" s="153" t="s">
        <v>41</v>
      </c>
      <c r="O272" s="59"/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6" t="s">
        <v>145</v>
      </c>
      <c r="AT272" s="156" t="s">
        <v>126</v>
      </c>
      <c r="AU272" s="156" t="s">
        <v>84</v>
      </c>
      <c r="AY272" s="18" t="s">
        <v>123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8" t="s">
        <v>84</v>
      </c>
      <c r="BK272" s="157">
        <f>ROUND(I272*H272,2)</f>
        <v>0</v>
      </c>
      <c r="BL272" s="18" t="s">
        <v>145</v>
      </c>
      <c r="BM272" s="156" t="s">
        <v>1077</v>
      </c>
    </row>
    <row r="273" spans="1:65" s="2" customFormat="1" ht="11.25">
      <c r="A273" s="33"/>
      <c r="B273" s="34"/>
      <c r="C273" s="33"/>
      <c r="D273" s="158" t="s">
        <v>133</v>
      </c>
      <c r="E273" s="33"/>
      <c r="F273" s="159" t="s">
        <v>1076</v>
      </c>
      <c r="G273" s="33"/>
      <c r="H273" s="33"/>
      <c r="I273" s="160"/>
      <c r="J273" s="33"/>
      <c r="K273" s="33"/>
      <c r="L273" s="34"/>
      <c r="M273" s="161"/>
      <c r="N273" s="162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133</v>
      </c>
      <c r="AU273" s="18" t="s">
        <v>84</v>
      </c>
    </row>
    <row r="274" spans="1:65" s="2" customFormat="1" ht="24">
      <c r="A274" s="33"/>
      <c r="B274" s="144"/>
      <c r="C274" s="145" t="s">
        <v>671</v>
      </c>
      <c r="D274" s="145" t="s">
        <v>126</v>
      </c>
      <c r="E274" s="146" t="s">
        <v>1078</v>
      </c>
      <c r="F274" s="147" t="s">
        <v>1079</v>
      </c>
      <c r="G274" s="148" t="s">
        <v>1070</v>
      </c>
      <c r="H274" s="149">
        <v>1</v>
      </c>
      <c r="I274" s="150"/>
      <c r="J274" s="151">
        <f>ROUND(I274*H274,2)</f>
        <v>0</v>
      </c>
      <c r="K274" s="147" t="s">
        <v>1</v>
      </c>
      <c r="L274" s="34"/>
      <c r="M274" s="152" t="s">
        <v>1</v>
      </c>
      <c r="N274" s="153" t="s">
        <v>41</v>
      </c>
      <c r="O274" s="59"/>
      <c r="P274" s="154">
        <f>O274*H274</f>
        <v>0</v>
      </c>
      <c r="Q274" s="154">
        <v>0</v>
      </c>
      <c r="R274" s="154">
        <f>Q274*H274</f>
        <v>0</v>
      </c>
      <c r="S274" s="154">
        <v>0</v>
      </c>
      <c r="T274" s="155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6" t="s">
        <v>145</v>
      </c>
      <c r="AT274" s="156" t="s">
        <v>126</v>
      </c>
      <c r="AU274" s="156" t="s">
        <v>84</v>
      </c>
      <c r="AY274" s="18" t="s">
        <v>123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8" t="s">
        <v>84</v>
      </c>
      <c r="BK274" s="157">
        <f>ROUND(I274*H274,2)</f>
        <v>0</v>
      </c>
      <c r="BL274" s="18" t="s">
        <v>145</v>
      </c>
      <c r="BM274" s="156" t="s">
        <v>1080</v>
      </c>
    </row>
    <row r="275" spans="1:65" s="2" customFormat="1" ht="11.25">
      <c r="A275" s="33"/>
      <c r="B275" s="34"/>
      <c r="C275" s="33"/>
      <c r="D275" s="158" t="s">
        <v>133</v>
      </c>
      <c r="E275" s="33"/>
      <c r="F275" s="159" t="s">
        <v>1079</v>
      </c>
      <c r="G275" s="33"/>
      <c r="H275" s="33"/>
      <c r="I275" s="160"/>
      <c r="J275" s="33"/>
      <c r="K275" s="33"/>
      <c r="L275" s="34"/>
      <c r="M275" s="161"/>
      <c r="N275" s="162"/>
      <c r="O275" s="59"/>
      <c r="P275" s="59"/>
      <c r="Q275" s="59"/>
      <c r="R275" s="59"/>
      <c r="S275" s="59"/>
      <c r="T275" s="60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133</v>
      </c>
      <c r="AU275" s="18" t="s">
        <v>84</v>
      </c>
    </row>
    <row r="276" spans="1:65" s="12" customFormat="1" ht="25.9" customHeight="1">
      <c r="B276" s="131"/>
      <c r="D276" s="132" t="s">
        <v>75</v>
      </c>
      <c r="E276" s="133" t="s">
        <v>1081</v>
      </c>
      <c r="F276" s="133" t="s">
        <v>1082</v>
      </c>
      <c r="I276" s="134"/>
      <c r="J276" s="135">
        <f>BK276</f>
        <v>0</v>
      </c>
      <c r="L276" s="131"/>
      <c r="M276" s="136"/>
      <c r="N276" s="137"/>
      <c r="O276" s="137"/>
      <c r="P276" s="138">
        <f>SUM(P277:P290)</f>
        <v>0</v>
      </c>
      <c r="Q276" s="137"/>
      <c r="R276" s="138">
        <f>SUM(R277:R290)</f>
        <v>0</v>
      </c>
      <c r="S276" s="137"/>
      <c r="T276" s="139">
        <f>SUM(T277:T290)</f>
        <v>0</v>
      </c>
      <c r="AR276" s="132" t="s">
        <v>84</v>
      </c>
      <c r="AT276" s="140" t="s">
        <v>75</v>
      </c>
      <c r="AU276" s="140" t="s">
        <v>76</v>
      </c>
      <c r="AY276" s="132" t="s">
        <v>123</v>
      </c>
      <c r="BK276" s="141">
        <f>SUM(BK277:BK290)</f>
        <v>0</v>
      </c>
    </row>
    <row r="277" spans="1:65" s="2" customFormat="1" ht="16.5" customHeight="1">
      <c r="A277" s="33"/>
      <c r="B277" s="144"/>
      <c r="C277" s="145" t="s">
        <v>676</v>
      </c>
      <c r="D277" s="145" t="s">
        <v>126</v>
      </c>
      <c r="E277" s="146" t="s">
        <v>124</v>
      </c>
      <c r="F277" s="147" t="s">
        <v>1083</v>
      </c>
      <c r="G277" s="148" t="s">
        <v>1070</v>
      </c>
      <c r="H277" s="149">
        <v>1</v>
      </c>
      <c r="I277" s="150"/>
      <c r="J277" s="151">
        <f>ROUND(I277*H277,2)</f>
        <v>0</v>
      </c>
      <c r="K277" s="147" t="s">
        <v>1</v>
      </c>
      <c r="L277" s="34"/>
      <c r="M277" s="152" t="s">
        <v>1</v>
      </c>
      <c r="N277" s="153" t="s">
        <v>41</v>
      </c>
      <c r="O277" s="59"/>
      <c r="P277" s="154">
        <f>O277*H277</f>
        <v>0</v>
      </c>
      <c r="Q277" s="154">
        <v>0</v>
      </c>
      <c r="R277" s="154">
        <f>Q277*H277</f>
        <v>0</v>
      </c>
      <c r="S277" s="154">
        <v>0</v>
      </c>
      <c r="T277" s="155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6" t="s">
        <v>145</v>
      </c>
      <c r="AT277" s="156" t="s">
        <v>126</v>
      </c>
      <c r="AU277" s="156" t="s">
        <v>84</v>
      </c>
      <c r="AY277" s="18" t="s">
        <v>123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8" t="s">
        <v>84</v>
      </c>
      <c r="BK277" s="157">
        <f>ROUND(I277*H277,2)</f>
        <v>0</v>
      </c>
      <c r="BL277" s="18" t="s">
        <v>145</v>
      </c>
      <c r="BM277" s="156" t="s">
        <v>1084</v>
      </c>
    </row>
    <row r="278" spans="1:65" s="2" customFormat="1" ht="11.25">
      <c r="A278" s="33"/>
      <c r="B278" s="34"/>
      <c r="C278" s="33"/>
      <c r="D278" s="158" t="s">
        <v>133</v>
      </c>
      <c r="E278" s="33"/>
      <c r="F278" s="159" t="s">
        <v>1083</v>
      </c>
      <c r="G278" s="33"/>
      <c r="H278" s="33"/>
      <c r="I278" s="160"/>
      <c r="J278" s="33"/>
      <c r="K278" s="33"/>
      <c r="L278" s="34"/>
      <c r="M278" s="161"/>
      <c r="N278" s="162"/>
      <c r="O278" s="59"/>
      <c r="P278" s="59"/>
      <c r="Q278" s="59"/>
      <c r="R278" s="59"/>
      <c r="S278" s="59"/>
      <c r="T278" s="60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8" t="s">
        <v>133</v>
      </c>
      <c r="AU278" s="18" t="s">
        <v>84</v>
      </c>
    </row>
    <row r="279" spans="1:65" s="2" customFormat="1" ht="16.5" customHeight="1">
      <c r="A279" s="33"/>
      <c r="B279" s="144"/>
      <c r="C279" s="145" t="s">
        <v>680</v>
      </c>
      <c r="D279" s="145" t="s">
        <v>126</v>
      </c>
      <c r="E279" s="146" t="s">
        <v>1085</v>
      </c>
      <c r="F279" s="147" t="s">
        <v>1086</v>
      </c>
      <c r="G279" s="148" t="s">
        <v>1070</v>
      </c>
      <c r="H279" s="149">
        <v>1</v>
      </c>
      <c r="I279" s="150"/>
      <c r="J279" s="151">
        <f>ROUND(I279*H279,2)</f>
        <v>0</v>
      </c>
      <c r="K279" s="147" t="s">
        <v>1</v>
      </c>
      <c r="L279" s="34"/>
      <c r="M279" s="152" t="s">
        <v>1</v>
      </c>
      <c r="N279" s="153" t="s">
        <v>41</v>
      </c>
      <c r="O279" s="59"/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6" t="s">
        <v>145</v>
      </c>
      <c r="AT279" s="156" t="s">
        <v>126</v>
      </c>
      <c r="AU279" s="156" t="s">
        <v>84</v>
      </c>
      <c r="AY279" s="18" t="s">
        <v>123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8" t="s">
        <v>84</v>
      </c>
      <c r="BK279" s="157">
        <f>ROUND(I279*H279,2)</f>
        <v>0</v>
      </c>
      <c r="BL279" s="18" t="s">
        <v>145</v>
      </c>
      <c r="BM279" s="156" t="s">
        <v>1087</v>
      </c>
    </row>
    <row r="280" spans="1:65" s="2" customFormat="1" ht="11.25">
      <c r="A280" s="33"/>
      <c r="B280" s="34"/>
      <c r="C280" s="33"/>
      <c r="D280" s="158" t="s">
        <v>133</v>
      </c>
      <c r="E280" s="33"/>
      <c r="F280" s="159" t="s">
        <v>1086</v>
      </c>
      <c r="G280" s="33"/>
      <c r="H280" s="33"/>
      <c r="I280" s="160"/>
      <c r="J280" s="33"/>
      <c r="K280" s="33"/>
      <c r="L280" s="34"/>
      <c r="M280" s="161"/>
      <c r="N280" s="162"/>
      <c r="O280" s="59"/>
      <c r="P280" s="59"/>
      <c r="Q280" s="59"/>
      <c r="R280" s="59"/>
      <c r="S280" s="59"/>
      <c r="T280" s="60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8" t="s">
        <v>133</v>
      </c>
      <c r="AU280" s="18" t="s">
        <v>84</v>
      </c>
    </row>
    <row r="281" spans="1:65" s="2" customFormat="1" ht="16.5" customHeight="1">
      <c r="A281" s="33"/>
      <c r="B281" s="144"/>
      <c r="C281" s="145" t="s">
        <v>684</v>
      </c>
      <c r="D281" s="145" t="s">
        <v>126</v>
      </c>
      <c r="E281" s="146" t="s">
        <v>143</v>
      </c>
      <c r="F281" s="147" t="s">
        <v>1088</v>
      </c>
      <c r="G281" s="148" t="s">
        <v>1070</v>
      </c>
      <c r="H281" s="149">
        <v>1</v>
      </c>
      <c r="I281" s="150"/>
      <c r="J281" s="151">
        <f>ROUND(I281*H281,2)</f>
        <v>0</v>
      </c>
      <c r="K281" s="147" t="s">
        <v>1</v>
      </c>
      <c r="L281" s="34"/>
      <c r="M281" s="152" t="s">
        <v>1</v>
      </c>
      <c r="N281" s="153" t="s">
        <v>41</v>
      </c>
      <c r="O281" s="59"/>
      <c r="P281" s="154">
        <f>O281*H281</f>
        <v>0</v>
      </c>
      <c r="Q281" s="154">
        <v>0</v>
      </c>
      <c r="R281" s="154">
        <f>Q281*H281</f>
        <v>0</v>
      </c>
      <c r="S281" s="154">
        <v>0</v>
      </c>
      <c r="T281" s="15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6" t="s">
        <v>145</v>
      </c>
      <c r="AT281" s="156" t="s">
        <v>126</v>
      </c>
      <c r="AU281" s="156" t="s">
        <v>84</v>
      </c>
      <c r="AY281" s="18" t="s">
        <v>123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8" t="s">
        <v>84</v>
      </c>
      <c r="BK281" s="157">
        <f>ROUND(I281*H281,2)</f>
        <v>0</v>
      </c>
      <c r="BL281" s="18" t="s">
        <v>145</v>
      </c>
      <c r="BM281" s="156" t="s">
        <v>1089</v>
      </c>
    </row>
    <row r="282" spans="1:65" s="2" customFormat="1" ht="11.25">
      <c r="A282" s="33"/>
      <c r="B282" s="34"/>
      <c r="C282" s="33"/>
      <c r="D282" s="158" t="s">
        <v>133</v>
      </c>
      <c r="E282" s="33"/>
      <c r="F282" s="159" t="s">
        <v>1088</v>
      </c>
      <c r="G282" s="33"/>
      <c r="H282" s="33"/>
      <c r="I282" s="160"/>
      <c r="J282" s="33"/>
      <c r="K282" s="33"/>
      <c r="L282" s="34"/>
      <c r="M282" s="161"/>
      <c r="N282" s="162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133</v>
      </c>
      <c r="AU282" s="18" t="s">
        <v>84</v>
      </c>
    </row>
    <row r="283" spans="1:65" s="2" customFormat="1" ht="16.5" customHeight="1">
      <c r="A283" s="33"/>
      <c r="B283" s="144"/>
      <c r="C283" s="145" t="s">
        <v>688</v>
      </c>
      <c r="D283" s="145" t="s">
        <v>126</v>
      </c>
      <c r="E283" s="146" t="s">
        <v>166</v>
      </c>
      <c r="F283" s="147" t="s">
        <v>1090</v>
      </c>
      <c r="G283" s="148" t="s">
        <v>1070</v>
      </c>
      <c r="H283" s="149">
        <v>1</v>
      </c>
      <c r="I283" s="150"/>
      <c r="J283" s="151">
        <f>ROUND(I283*H283,2)</f>
        <v>0</v>
      </c>
      <c r="K283" s="147" t="s">
        <v>1</v>
      </c>
      <c r="L283" s="34"/>
      <c r="M283" s="152" t="s">
        <v>1</v>
      </c>
      <c r="N283" s="153" t="s">
        <v>41</v>
      </c>
      <c r="O283" s="59"/>
      <c r="P283" s="154">
        <f>O283*H283</f>
        <v>0</v>
      </c>
      <c r="Q283" s="154">
        <v>0</v>
      </c>
      <c r="R283" s="154">
        <f>Q283*H283</f>
        <v>0</v>
      </c>
      <c r="S283" s="154">
        <v>0</v>
      </c>
      <c r="T283" s="155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6" t="s">
        <v>145</v>
      </c>
      <c r="AT283" s="156" t="s">
        <v>126</v>
      </c>
      <c r="AU283" s="156" t="s">
        <v>84</v>
      </c>
      <c r="AY283" s="18" t="s">
        <v>123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8" t="s">
        <v>84</v>
      </c>
      <c r="BK283" s="157">
        <f>ROUND(I283*H283,2)</f>
        <v>0</v>
      </c>
      <c r="BL283" s="18" t="s">
        <v>145</v>
      </c>
      <c r="BM283" s="156" t="s">
        <v>1091</v>
      </c>
    </row>
    <row r="284" spans="1:65" s="2" customFormat="1" ht="11.25">
      <c r="A284" s="33"/>
      <c r="B284" s="34"/>
      <c r="C284" s="33"/>
      <c r="D284" s="158" t="s">
        <v>133</v>
      </c>
      <c r="E284" s="33"/>
      <c r="F284" s="159" t="s">
        <v>1090</v>
      </c>
      <c r="G284" s="33"/>
      <c r="H284" s="33"/>
      <c r="I284" s="160"/>
      <c r="J284" s="33"/>
      <c r="K284" s="33"/>
      <c r="L284" s="34"/>
      <c r="M284" s="161"/>
      <c r="N284" s="162"/>
      <c r="O284" s="59"/>
      <c r="P284" s="59"/>
      <c r="Q284" s="59"/>
      <c r="R284" s="59"/>
      <c r="S284" s="59"/>
      <c r="T284" s="60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8" t="s">
        <v>133</v>
      </c>
      <c r="AU284" s="18" t="s">
        <v>84</v>
      </c>
    </row>
    <row r="285" spans="1:65" s="2" customFormat="1" ht="16.5" customHeight="1">
      <c r="A285" s="33"/>
      <c r="B285" s="144"/>
      <c r="C285" s="145" t="s">
        <v>692</v>
      </c>
      <c r="D285" s="145" t="s">
        <v>126</v>
      </c>
      <c r="E285" s="146" t="s">
        <v>1092</v>
      </c>
      <c r="F285" s="147" t="s">
        <v>1093</v>
      </c>
      <c r="G285" s="148" t="s">
        <v>1070</v>
      </c>
      <c r="H285" s="149">
        <v>1</v>
      </c>
      <c r="I285" s="150"/>
      <c r="J285" s="151">
        <f>ROUND(I285*H285,2)</f>
        <v>0</v>
      </c>
      <c r="K285" s="147" t="s">
        <v>1</v>
      </c>
      <c r="L285" s="34"/>
      <c r="M285" s="152" t="s">
        <v>1</v>
      </c>
      <c r="N285" s="153" t="s">
        <v>41</v>
      </c>
      <c r="O285" s="59"/>
      <c r="P285" s="154">
        <f>O285*H285</f>
        <v>0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6" t="s">
        <v>145</v>
      </c>
      <c r="AT285" s="156" t="s">
        <v>126</v>
      </c>
      <c r="AU285" s="156" t="s">
        <v>84</v>
      </c>
      <c r="AY285" s="18" t="s">
        <v>123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8" t="s">
        <v>84</v>
      </c>
      <c r="BK285" s="157">
        <f>ROUND(I285*H285,2)</f>
        <v>0</v>
      </c>
      <c r="BL285" s="18" t="s">
        <v>145</v>
      </c>
      <c r="BM285" s="156" t="s">
        <v>1094</v>
      </c>
    </row>
    <row r="286" spans="1:65" s="2" customFormat="1" ht="11.25">
      <c r="A286" s="33"/>
      <c r="B286" s="34"/>
      <c r="C286" s="33"/>
      <c r="D286" s="158" t="s">
        <v>133</v>
      </c>
      <c r="E286" s="33"/>
      <c r="F286" s="159" t="s">
        <v>1093</v>
      </c>
      <c r="G286" s="33"/>
      <c r="H286" s="33"/>
      <c r="I286" s="160"/>
      <c r="J286" s="33"/>
      <c r="K286" s="33"/>
      <c r="L286" s="34"/>
      <c r="M286" s="161"/>
      <c r="N286" s="162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133</v>
      </c>
      <c r="AU286" s="18" t="s">
        <v>84</v>
      </c>
    </row>
    <row r="287" spans="1:65" s="2" customFormat="1" ht="16.5" customHeight="1">
      <c r="A287" s="33"/>
      <c r="B287" s="144"/>
      <c r="C287" s="145" t="s">
        <v>698</v>
      </c>
      <c r="D287" s="145" t="s">
        <v>126</v>
      </c>
      <c r="E287" s="146" t="s">
        <v>1095</v>
      </c>
      <c r="F287" s="147" t="s">
        <v>1096</v>
      </c>
      <c r="G287" s="148" t="s">
        <v>1070</v>
      </c>
      <c r="H287" s="149">
        <v>1</v>
      </c>
      <c r="I287" s="150"/>
      <c r="J287" s="151">
        <f>ROUND(I287*H287,2)</f>
        <v>0</v>
      </c>
      <c r="K287" s="147" t="s">
        <v>1</v>
      </c>
      <c r="L287" s="34"/>
      <c r="M287" s="152" t="s">
        <v>1</v>
      </c>
      <c r="N287" s="153" t="s">
        <v>41</v>
      </c>
      <c r="O287" s="59"/>
      <c r="P287" s="154">
        <f>O287*H287</f>
        <v>0</v>
      </c>
      <c r="Q287" s="154">
        <v>0</v>
      </c>
      <c r="R287" s="154">
        <f>Q287*H287</f>
        <v>0</v>
      </c>
      <c r="S287" s="154">
        <v>0</v>
      </c>
      <c r="T287" s="155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56" t="s">
        <v>145</v>
      </c>
      <c r="AT287" s="156" t="s">
        <v>126</v>
      </c>
      <c r="AU287" s="156" t="s">
        <v>84</v>
      </c>
      <c r="AY287" s="18" t="s">
        <v>123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8" t="s">
        <v>84</v>
      </c>
      <c r="BK287" s="157">
        <f>ROUND(I287*H287,2)</f>
        <v>0</v>
      </c>
      <c r="BL287" s="18" t="s">
        <v>145</v>
      </c>
      <c r="BM287" s="156" t="s">
        <v>1097</v>
      </c>
    </row>
    <row r="288" spans="1:65" s="2" customFormat="1" ht="11.25">
      <c r="A288" s="33"/>
      <c r="B288" s="34"/>
      <c r="C288" s="33"/>
      <c r="D288" s="158" t="s">
        <v>133</v>
      </c>
      <c r="E288" s="33"/>
      <c r="F288" s="159" t="s">
        <v>1096</v>
      </c>
      <c r="G288" s="33"/>
      <c r="H288" s="33"/>
      <c r="I288" s="160"/>
      <c r="J288" s="33"/>
      <c r="K288" s="33"/>
      <c r="L288" s="34"/>
      <c r="M288" s="161"/>
      <c r="N288" s="162"/>
      <c r="O288" s="59"/>
      <c r="P288" s="59"/>
      <c r="Q288" s="59"/>
      <c r="R288" s="59"/>
      <c r="S288" s="59"/>
      <c r="T288" s="60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8" t="s">
        <v>133</v>
      </c>
      <c r="AU288" s="18" t="s">
        <v>84</v>
      </c>
    </row>
    <row r="289" spans="1:65" s="2" customFormat="1" ht="16.5" customHeight="1">
      <c r="A289" s="33"/>
      <c r="B289" s="144"/>
      <c r="C289" s="145" t="s">
        <v>706</v>
      </c>
      <c r="D289" s="145" t="s">
        <v>126</v>
      </c>
      <c r="E289" s="146" t="s">
        <v>1098</v>
      </c>
      <c r="F289" s="147" t="s">
        <v>1099</v>
      </c>
      <c r="G289" s="148" t="s">
        <v>1070</v>
      </c>
      <c r="H289" s="149">
        <v>1</v>
      </c>
      <c r="I289" s="150"/>
      <c r="J289" s="151">
        <f>ROUND(I289*H289,2)</f>
        <v>0</v>
      </c>
      <c r="K289" s="147" t="s">
        <v>1</v>
      </c>
      <c r="L289" s="34"/>
      <c r="M289" s="152" t="s">
        <v>1</v>
      </c>
      <c r="N289" s="153" t="s">
        <v>41</v>
      </c>
      <c r="O289" s="59"/>
      <c r="P289" s="154">
        <f>O289*H289</f>
        <v>0</v>
      </c>
      <c r="Q289" s="154">
        <v>0</v>
      </c>
      <c r="R289" s="154">
        <f>Q289*H289</f>
        <v>0</v>
      </c>
      <c r="S289" s="154">
        <v>0</v>
      </c>
      <c r="T289" s="155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56" t="s">
        <v>145</v>
      </c>
      <c r="AT289" s="156" t="s">
        <v>126</v>
      </c>
      <c r="AU289" s="156" t="s">
        <v>84</v>
      </c>
      <c r="AY289" s="18" t="s">
        <v>123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8" t="s">
        <v>84</v>
      </c>
      <c r="BK289" s="157">
        <f>ROUND(I289*H289,2)</f>
        <v>0</v>
      </c>
      <c r="BL289" s="18" t="s">
        <v>145</v>
      </c>
      <c r="BM289" s="156" t="s">
        <v>1100</v>
      </c>
    </row>
    <row r="290" spans="1:65" s="2" customFormat="1" ht="11.25">
      <c r="A290" s="33"/>
      <c r="B290" s="34"/>
      <c r="C290" s="33"/>
      <c r="D290" s="158" t="s">
        <v>133</v>
      </c>
      <c r="E290" s="33"/>
      <c r="F290" s="159" t="s">
        <v>1099</v>
      </c>
      <c r="G290" s="33"/>
      <c r="H290" s="33"/>
      <c r="I290" s="160"/>
      <c r="J290" s="33"/>
      <c r="K290" s="33"/>
      <c r="L290" s="34"/>
      <c r="M290" s="171"/>
      <c r="N290" s="172"/>
      <c r="O290" s="173"/>
      <c r="P290" s="173"/>
      <c r="Q290" s="173"/>
      <c r="R290" s="173"/>
      <c r="S290" s="173"/>
      <c r="T290" s="17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8" t="s">
        <v>133</v>
      </c>
      <c r="AU290" s="18" t="s">
        <v>84</v>
      </c>
    </row>
    <row r="291" spans="1:65" s="2" customFormat="1" ht="6.95" customHeight="1">
      <c r="A291" s="33"/>
      <c r="B291" s="48"/>
      <c r="C291" s="49"/>
      <c r="D291" s="49"/>
      <c r="E291" s="49"/>
      <c r="F291" s="49"/>
      <c r="G291" s="49"/>
      <c r="H291" s="49"/>
      <c r="I291" s="49"/>
      <c r="J291" s="49"/>
      <c r="K291" s="49"/>
      <c r="L291" s="34"/>
      <c r="M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</row>
  </sheetData>
  <autoFilter ref="C119:K290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001 - VEDLEJŠÍ A OSTAT...</vt:lpstr>
      <vt:lpstr>SO 101 - KOMUNIKACE A CHO...</vt:lpstr>
      <vt:lpstr>SO 401 - VEŘEJNÉ OSVĚTLENÍ</vt:lpstr>
      <vt:lpstr>'Rekapitulace stavby'!Názvy_tisku</vt:lpstr>
      <vt:lpstr>'SO 001 - VEDLEJŠÍ A OSTAT...'!Názvy_tisku</vt:lpstr>
      <vt:lpstr>'SO 101 - KOMUNIKACE A CHO...'!Názvy_tisku</vt:lpstr>
      <vt:lpstr>'SO 401 - VEŘEJNÉ OSVĚTLENÍ'!Názvy_tisku</vt:lpstr>
      <vt:lpstr>'Rekapitulace stavby'!Oblast_tisku</vt:lpstr>
      <vt:lpstr>'SO 001 - VEDLEJŠÍ A OSTAT...'!Oblast_tisku</vt:lpstr>
      <vt:lpstr>'SO 101 - KOMUNIKACE A CHO...'!Oblast_tisku</vt:lpstr>
      <vt:lpstr>'SO 401 - VEŘEJNÉ OSVĚTLENÍ'!Oblast_tisku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Sýkorová</dc:creator>
  <cp:lastModifiedBy>Pavel Caha</cp:lastModifiedBy>
  <dcterms:created xsi:type="dcterms:W3CDTF">2021-06-25T10:37:46Z</dcterms:created>
  <dcterms:modified xsi:type="dcterms:W3CDTF">2021-06-29T09:03:38Z</dcterms:modified>
</cp:coreProperties>
</file>